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505" yWindow="-15" windowWidth="14340" windowHeight="11760"/>
  </bookViews>
  <sheets>
    <sheet name="болугур сдк " sheetId="14" r:id="rId1"/>
  </sheets>
  <definedNames>
    <definedName name="_xlnm._FilterDatabase" localSheetId="0" hidden="1">'болугур сдк '!$D$184:$K$210</definedName>
  </definedNames>
  <calcPr calcId="125725"/>
</workbook>
</file>

<file path=xl/calcChain.xml><?xml version="1.0" encoding="utf-8"?>
<calcChain xmlns="http://schemas.openxmlformats.org/spreadsheetml/2006/main">
  <c r="E146" i="14"/>
  <c r="E164"/>
  <c r="E99"/>
  <c r="F153" l="1"/>
  <c r="F157"/>
  <c r="F161"/>
  <c r="F123"/>
  <c r="F127"/>
  <c r="F131"/>
  <c r="F135"/>
  <c r="F139"/>
  <c r="F143"/>
  <c r="F85"/>
  <c r="F96"/>
  <c r="F100"/>
  <c r="F104"/>
  <c r="F108"/>
  <c r="F112"/>
  <c r="F59"/>
  <c r="F63"/>
  <c r="F69"/>
  <c r="F74"/>
  <c r="F51"/>
  <c r="F46"/>
  <c r="F33"/>
  <c r="E33"/>
  <c r="F20"/>
  <c r="F28"/>
  <c r="F25" s="1"/>
  <c r="F152" l="1"/>
  <c r="F95"/>
  <c r="F122"/>
  <c r="F121" s="1"/>
  <c r="F16"/>
  <c r="F165" l="1"/>
  <c r="I126" l="1"/>
  <c r="I125"/>
  <c r="H125"/>
  <c r="D59" l="1"/>
  <c r="E59"/>
  <c r="J201" l="1"/>
  <c r="H185" l="1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G207" l="1"/>
  <c r="F207"/>
  <c r="J207"/>
  <c r="K207"/>
  <c r="I207"/>
  <c r="H207" l="1"/>
  <c r="H184" l="1"/>
  <c r="G164"/>
  <c r="G163"/>
  <c r="E161"/>
  <c r="D161"/>
  <c r="G160"/>
  <c r="G159"/>
  <c r="E157"/>
  <c r="D157"/>
  <c r="G156"/>
  <c r="G155"/>
  <c r="E153"/>
  <c r="D153"/>
  <c r="G146"/>
  <c r="G145"/>
  <c r="E143"/>
  <c r="D143"/>
  <c r="G142"/>
  <c r="G141"/>
  <c r="E139"/>
  <c r="D139"/>
  <c r="G138"/>
  <c r="G137"/>
  <c r="E135"/>
  <c r="D135"/>
  <c r="G134"/>
  <c r="G133"/>
  <c r="E131"/>
  <c r="G131" s="1"/>
  <c r="D131"/>
  <c r="G130"/>
  <c r="G129"/>
  <c r="E127"/>
  <c r="D127"/>
  <c r="G126"/>
  <c r="G125"/>
  <c r="E123"/>
  <c r="D123"/>
  <c r="G115"/>
  <c r="G114"/>
  <c r="E112"/>
  <c r="D112"/>
  <c r="G111"/>
  <c r="G110"/>
  <c r="E108"/>
  <c r="D108"/>
  <c r="G107"/>
  <c r="G106"/>
  <c r="E104"/>
  <c r="D104"/>
  <c r="G103"/>
  <c r="G102"/>
  <c r="E100"/>
  <c r="D100"/>
  <c r="G99"/>
  <c r="G98"/>
  <c r="E96"/>
  <c r="D96"/>
  <c r="D95" s="1"/>
  <c r="G93"/>
  <c r="G90"/>
  <c r="G89"/>
  <c r="G88"/>
  <c r="G87"/>
  <c r="E85"/>
  <c r="D85"/>
  <c r="G79"/>
  <c r="G78"/>
  <c r="G76"/>
  <c r="E74"/>
  <c r="D74"/>
  <c r="G73"/>
  <c r="G72"/>
  <c r="E69"/>
  <c r="D69"/>
  <c r="G68"/>
  <c r="G66"/>
  <c r="E63"/>
  <c r="G63" s="1"/>
  <c r="D63"/>
  <c r="G62"/>
  <c r="G61"/>
  <c r="F45"/>
  <c r="F92" s="1"/>
  <c r="G58"/>
  <c r="G57"/>
  <c r="G56"/>
  <c r="G55"/>
  <c r="G54"/>
  <c r="G53"/>
  <c r="E51"/>
  <c r="D51"/>
  <c r="G50"/>
  <c r="G49"/>
  <c r="G48"/>
  <c r="E46"/>
  <c r="D46"/>
  <c r="G39"/>
  <c r="G38"/>
  <c r="G37"/>
  <c r="G36"/>
  <c r="G35"/>
  <c r="D33"/>
  <c r="G32"/>
  <c r="G31"/>
  <c r="G30"/>
  <c r="E28"/>
  <c r="E25" s="1"/>
  <c r="D28"/>
  <c r="D25" s="1"/>
  <c r="G27"/>
  <c r="G24"/>
  <c r="G23"/>
  <c r="E20"/>
  <c r="D20"/>
  <c r="G19"/>
  <c r="G18"/>
  <c r="G17"/>
  <c r="F91" l="1"/>
  <c r="F167" s="1"/>
  <c r="F168" s="1"/>
  <c r="G161"/>
  <c r="G157"/>
  <c r="D152"/>
  <c r="G25"/>
  <c r="G28"/>
  <c r="G74"/>
  <c r="G20"/>
  <c r="E16"/>
  <c r="E92" s="1"/>
  <c r="E91" s="1"/>
  <c r="E167" s="1"/>
  <c r="G104"/>
  <c r="G112"/>
  <c r="G127"/>
  <c r="G153"/>
  <c r="G69"/>
  <c r="E152"/>
  <c r="G152" s="1"/>
  <c r="G143"/>
  <c r="E122"/>
  <c r="E95"/>
  <c r="E45"/>
  <c r="G123"/>
  <c r="G85"/>
  <c r="G51"/>
  <c r="G46"/>
  <c r="D122"/>
  <c r="G96"/>
  <c r="D45"/>
  <c r="G33"/>
  <c r="D16"/>
  <c r="F166"/>
  <c r="G135"/>
  <c r="G59"/>
  <c r="G100"/>
  <c r="G108"/>
  <c r="G139"/>
  <c r="G95" l="1"/>
  <c r="E121"/>
  <c r="E165" s="1"/>
  <c r="G16"/>
  <c r="G122"/>
  <c r="G45"/>
  <c r="D121"/>
  <c r="D92"/>
  <c r="D91" s="1"/>
  <c r="E166" l="1"/>
  <c r="G92"/>
  <c r="D165"/>
  <c r="G121"/>
  <c r="G165" s="1"/>
  <c r="G91" l="1"/>
  <c r="G166" s="1"/>
  <c r="E168"/>
  <c r="D166"/>
  <c r="D167"/>
  <c r="D168" s="1"/>
</calcChain>
</file>

<file path=xl/sharedStrings.xml><?xml version="1.0" encoding="utf-8"?>
<sst xmlns="http://schemas.openxmlformats.org/spreadsheetml/2006/main" count="474" uniqueCount="319">
  <si>
    <t>Код</t>
  </si>
  <si>
    <t xml:space="preserve">                             Наименование показателя</t>
  </si>
  <si>
    <t xml:space="preserve">   Доходы от собственности</t>
  </si>
  <si>
    <t xml:space="preserve">   Прочие доходы</t>
  </si>
  <si>
    <t>010</t>
  </si>
  <si>
    <t>030</t>
  </si>
  <si>
    <t xml:space="preserve">   Прочие расходы</t>
  </si>
  <si>
    <t>040</t>
  </si>
  <si>
    <t>050</t>
  </si>
  <si>
    <t>060</t>
  </si>
  <si>
    <t>062</t>
  </si>
  <si>
    <t>063</t>
  </si>
  <si>
    <t>Итого</t>
  </si>
  <si>
    <t>6</t>
  </si>
  <si>
    <t>110</t>
  </si>
  <si>
    <t>120</t>
  </si>
  <si>
    <t>100</t>
  </si>
  <si>
    <t>130</t>
  </si>
  <si>
    <t>140</t>
  </si>
  <si>
    <t>150</t>
  </si>
  <si>
    <t>152</t>
  </si>
  <si>
    <t>153</t>
  </si>
  <si>
    <t>160</t>
  </si>
  <si>
    <t>170</t>
  </si>
  <si>
    <t>171</t>
  </si>
  <si>
    <t>172</t>
  </si>
  <si>
    <t>173</t>
  </si>
  <si>
    <t>180</t>
  </si>
  <si>
    <t>200</t>
  </si>
  <si>
    <t>210</t>
  </si>
  <si>
    <t>211</t>
  </si>
  <si>
    <t>212</t>
  </si>
  <si>
    <t>220</t>
  </si>
  <si>
    <t>221</t>
  </si>
  <si>
    <t>222</t>
  </si>
  <si>
    <t>223</t>
  </si>
  <si>
    <t>224</t>
  </si>
  <si>
    <t>225</t>
  </si>
  <si>
    <t>226</t>
  </si>
  <si>
    <t>230</t>
  </si>
  <si>
    <t>231</t>
  </si>
  <si>
    <t>232</t>
  </si>
  <si>
    <t>240</t>
  </si>
  <si>
    <t>241</t>
  </si>
  <si>
    <t>242</t>
  </si>
  <si>
    <t>250</t>
  </si>
  <si>
    <t>252</t>
  </si>
  <si>
    <t>253</t>
  </si>
  <si>
    <t>260</t>
  </si>
  <si>
    <t>261</t>
  </si>
  <si>
    <t>262</t>
  </si>
  <si>
    <t>263</t>
  </si>
  <si>
    <t>270</t>
  </si>
  <si>
    <t>271</t>
  </si>
  <si>
    <t>272</t>
  </si>
  <si>
    <t>273</t>
  </si>
  <si>
    <t>310</t>
  </si>
  <si>
    <t>410</t>
  </si>
  <si>
    <t>320</t>
  </si>
  <si>
    <t>420</t>
  </si>
  <si>
    <t>330</t>
  </si>
  <si>
    <t>430</t>
  </si>
  <si>
    <t>440</t>
  </si>
  <si>
    <t>340</t>
  </si>
  <si>
    <t>510</t>
  </si>
  <si>
    <t>610</t>
  </si>
  <si>
    <t>520</t>
  </si>
  <si>
    <t>530</t>
  </si>
  <si>
    <t>620</t>
  </si>
  <si>
    <t>630</t>
  </si>
  <si>
    <t>660</t>
  </si>
  <si>
    <t>560</t>
  </si>
  <si>
    <t>710</t>
  </si>
  <si>
    <t>810</t>
  </si>
  <si>
    <t>730</t>
  </si>
  <si>
    <t>830</t>
  </si>
  <si>
    <t>Единица измерения: руб</t>
  </si>
  <si>
    <t>КОДЫ</t>
  </si>
  <si>
    <t xml:space="preserve">   Расходы по операциям с активами </t>
  </si>
  <si>
    <t>Чистое поступление акций и иных форм участия в капитале</t>
  </si>
  <si>
    <t>стро-</t>
  </si>
  <si>
    <t>ки</t>
  </si>
  <si>
    <t xml:space="preserve">                           в том числе:</t>
  </si>
  <si>
    <t xml:space="preserve">   Доходы от операций с активами</t>
  </si>
  <si>
    <t xml:space="preserve">                 доходы от переоценки активов</t>
  </si>
  <si>
    <t xml:space="preserve">                 доходы от реализации активов</t>
  </si>
  <si>
    <t xml:space="preserve">                 чрезвычайные доходы от операций с активами</t>
  </si>
  <si>
    <t xml:space="preserve">                  услуги связи</t>
  </si>
  <si>
    <t xml:space="preserve">                  транспортные услуги</t>
  </si>
  <si>
    <t xml:space="preserve">                  коммунальные услуги</t>
  </si>
  <si>
    <t xml:space="preserve">                  арендная плата за пользование имуществом</t>
  </si>
  <si>
    <t xml:space="preserve">                   перечисления наднациональным организациям и правительствам </t>
  </si>
  <si>
    <t xml:space="preserve">                   иностранных государств</t>
  </si>
  <si>
    <t xml:space="preserve">                   перечисления международным организациям</t>
  </si>
  <si>
    <t xml:space="preserve">   Социальное обеспечение</t>
  </si>
  <si>
    <t xml:space="preserve">                  государственного управления</t>
  </si>
  <si>
    <t xml:space="preserve">                  амортизация основных средств и нематериальных активов</t>
  </si>
  <si>
    <t xml:space="preserve">                  расходование материальных запасов</t>
  </si>
  <si>
    <t xml:space="preserve">                  чрезвычайные расходы по операциям с активами</t>
  </si>
  <si>
    <t xml:space="preserve">                   увеличение стоимости основных средств</t>
  </si>
  <si>
    <t xml:space="preserve">                   уменьшение стоимости основных средств</t>
  </si>
  <si>
    <t xml:space="preserve">   Чистое поступление нематериальных активов</t>
  </si>
  <si>
    <t xml:space="preserve">                   увеличение стоимости нематериальных активов</t>
  </si>
  <si>
    <t xml:space="preserve">                   уменьшение стоимости нематериальных активов</t>
  </si>
  <si>
    <t xml:space="preserve">                   увеличение стоимости непроизведенных активов</t>
  </si>
  <si>
    <t xml:space="preserve">                   уменьшение стоимости непроизведенных активов</t>
  </si>
  <si>
    <t xml:space="preserve">   Чистое поступление материальных запасов</t>
  </si>
  <si>
    <t xml:space="preserve">                   увеличение стоимости материальных запасов</t>
  </si>
  <si>
    <t xml:space="preserve">                   уменьшение стоимости материальных запасов</t>
  </si>
  <si>
    <t xml:space="preserve">                   увеличение стоимости акций и иных форм участия в капитале</t>
  </si>
  <si>
    <t xml:space="preserve">                   уменьшение стоимости акций и иных форм участия в капитале</t>
  </si>
  <si>
    <t xml:space="preserve">                   увеличение прочей кредиторской задолженности</t>
  </si>
  <si>
    <t xml:space="preserve">                   уменьшение прочей кредиторской задолженности</t>
  </si>
  <si>
    <t xml:space="preserve"> Наименование показателя</t>
  </si>
  <si>
    <t>Наименование показателя</t>
  </si>
  <si>
    <t>540</t>
  </si>
  <si>
    <t>640</t>
  </si>
  <si>
    <t xml:space="preserve">   Доходы будущих периодов</t>
  </si>
  <si>
    <t>090</t>
  </si>
  <si>
    <t>091</t>
  </si>
  <si>
    <t>092</t>
  </si>
  <si>
    <t>093</t>
  </si>
  <si>
    <t>161</t>
  </si>
  <si>
    <t>162</t>
  </si>
  <si>
    <t>174</t>
  </si>
  <si>
    <t>175</t>
  </si>
  <si>
    <t>176</t>
  </si>
  <si>
    <t>190</t>
  </si>
  <si>
    <t>191</t>
  </si>
  <si>
    <t>192</t>
  </si>
  <si>
    <t>233</t>
  </si>
  <si>
    <t>290</t>
  </si>
  <si>
    <t>243</t>
  </si>
  <si>
    <t>331</t>
  </si>
  <si>
    <t>332</t>
  </si>
  <si>
    <t>350</t>
  </si>
  <si>
    <t>351</t>
  </si>
  <si>
    <t>352</t>
  </si>
  <si>
    <t>360</t>
  </si>
  <si>
    <t>361</t>
  </si>
  <si>
    <t>362</t>
  </si>
  <si>
    <t>380</t>
  </si>
  <si>
    <t>421</t>
  </si>
  <si>
    <t>422</t>
  </si>
  <si>
    <t>441</t>
  </si>
  <si>
    <t>442</t>
  </si>
  <si>
    <t>460</t>
  </si>
  <si>
    <t>461</t>
  </si>
  <si>
    <t>462</t>
  </si>
  <si>
    <t>480</t>
  </si>
  <si>
    <t>481</t>
  </si>
  <si>
    <t>482</t>
  </si>
  <si>
    <t>521</t>
  </si>
  <si>
    <t>522</t>
  </si>
  <si>
    <t>541</t>
  </si>
  <si>
    <t>542</t>
  </si>
  <si>
    <t>321</t>
  </si>
  <si>
    <t>322</t>
  </si>
  <si>
    <t>390</t>
  </si>
  <si>
    <t>411</t>
  </si>
  <si>
    <t>412</t>
  </si>
  <si>
    <t>531</t>
  </si>
  <si>
    <t>532</t>
  </si>
  <si>
    <t xml:space="preserve">                  заработная плата</t>
  </si>
  <si>
    <t xml:space="preserve">                   исключением государственных и муниципальных организаций</t>
  </si>
  <si>
    <t>213</t>
  </si>
  <si>
    <t>163</t>
  </si>
  <si>
    <t xml:space="preserve">                 пенсии, пособия, выплачиваемые организациями сектора</t>
  </si>
  <si>
    <t xml:space="preserve">                 пособия по социальной помощи населению</t>
  </si>
  <si>
    <t xml:space="preserve">                  прочие выплаты </t>
  </si>
  <si>
    <t>550</t>
  </si>
  <si>
    <t>650</t>
  </si>
  <si>
    <t>470</t>
  </si>
  <si>
    <t>471</t>
  </si>
  <si>
    <t>472</t>
  </si>
  <si>
    <t xml:space="preserve">Чистое поступление иных финансовых активов   </t>
  </si>
  <si>
    <t xml:space="preserve">   Чистое поступление основных средств </t>
  </si>
  <si>
    <r>
      <t xml:space="preserve">    Операции с финансовыми активами и обязательствами </t>
    </r>
    <r>
      <rPr>
        <sz val="9"/>
        <rFont val="Arial Cyr"/>
        <family val="2"/>
        <charset val="204"/>
      </rPr>
      <t>(стр.390 - стр.510)</t>
    </r>
  </si>
  <si>
    <t xml:space="preserve">   Налог на прибыль </t>
  </si>
  <si>
    <t>Средства</t>
  </si>
  <si>
    <t>во временном</t>
  </si>
  <si>
    <t>распоряжении</t>
  </si>
  <si>
    <t xml:space="preserve">       Форма по ОКУД</t>
  </si>
  <si>
    <t>7</t>
  </si>
  <si>
    <t xml:space="preserve">по ОКАТО  </t>
  </si>
  <si>
    <t xml:space="preserve">Глава по БК   </t>
  </si>
  <si>
    <t xml:space="preserve">   Безвозмездные  поступления от бюджетов</t>
  </si>
  <si>
    <t xml:space="preserve">                  иностранных государств</t>
  </si>
  <si>
    <t xml:space="preserve">                  поступления от международных финансовых организаций</t>
  </si>
  <si>
    <t>Оплата труда и начисления на выплаты по оплате труда</t>
  </si>
  <si>
    <t xml:space="preserve">                  начисления на выплаты по оплате труда</t>
  </si>
  <si>
    <t xml:space="preserve">   Приобретение работ, услуг</t>
  </si>
  <si>
    <t xml:space="preserve">                  работы, услуги по содержанию имущества</t>
  </si>
  <si>
    <t xml:space="preserve">                  прочие работы, услуги</t>
  </si>
  <si>
    <t xml:space="preserve">   Безвозмездные перечисления организациям</t>
  </si>
  <si>
    <t xml:space="preserve">                   безвозмездные перечисления государственным</t>
  </si>
  <si>
    <t xml:space="preserve">                   и муниципальным организациям</t>
  </si>
  <si>
    <t xml:space="preserve">                   безвозмездные перечисления организациям, за </t>
  </si>
  <si>
    <t xml:space="preserve">по ОКПО  </t>
  </si>
  <si>
    <t xml:space="preserve">   Безвозмездные перечисления бюджетам</t>
  </si>
  <si>
    <t xml:space="preserve">Чистое увеличение прочей кредиторской задолженности </t>
  </si>
  <si>
    <t xml:space="preserve">                 поступления от наднациональных организаций и правительств </t>
  </si>
  <si>
    <t>720</t>
  </si>
  <si>
    <t>820</t>
  </si>
  <si>
    <t xml:space="preserve">   Расходы будущих периодов</t>
  </si>
  <si>
    <r>
      <t xml:space="preserve">Расходы </t>
    </r>
    <r>
      <rPr>
        <sz val="9"/>
        <rFont val="Arial Cyr"/>
        <family val="2"/>
        <charset val="204"/>
      </rPr>
      <t xml:space="preserve"> (стр.160 + стр.170 + стр. 190 + стр.210 +                                                             стр. 230 + стр. 240 стр. 260 + стр. 270 + стр. 280)</t>
    </r>
  </si>
  <si>
    <t>ОТЧЕТ  О ФИНАНСОВЫХ РЕЗУЛЬТАТАХ ДЕЯТЕЛЬНОСТИ УЧРЕЖДЕНИЯ</t>
  </si>
  <si>
    <t>Периодичность:  годовая</t>
  </si>
  <si>
    <t>0503721</t>
  </si>
  <si>
    <t>с целевыми</t>
  </si>
  <si>
    <t>средствами</t>
  </si>
  <si>
    <t>по оказанию</t>
  </si>
  <si>
    <t>услуг (работ)</t>
  </si>
  <si>
    <t>101</t>
  </si>
  <si>
    <t>102</t>
  </si>
  <si>
    <t>103</t>
  </si>
  <si>
    <r>
      <t xml:space="preserve">Доходы </t>
    </r>
    <r>
      <rPr>
        <sz val="9"/>
        <rFont val="Arial Cyr"/>
        <family val="2"/>
        <charset val="204"/>
      </rPr>
      <t>(стр.030 + стр.040 + стр.050 + стр.060 + стр.090 + стр.100 + стр.110)</t>
    </r>
  </si>
  <si>
    <t>Форма 0503721 с.2</t>
  </si>
  <si>
    <t>Форма 0503721 с.3</t>
  </si>
  <si>
    <t>Код анали-тики</t>
  </si>
  <si>
    <t xml:space="preserve">   Доходы от оказания платных услуг (работ)</t>
  </si>
  <si>
    <t xml:space="preserve">                           из них:</t>
  </si>
  <si>
    <t xml:space="preserve">                           доходы от реализации нефинансовых активов</t>
  </si>
  <si>
    <t xml:space="preserve">                           доходы от реализации финансовых активов</t>
  </si>
  <si>
    <t xml:space="preserve">                   увеличение задолженности по привлечениям перед резидентами</t>
  </si>
  <si>
    <t xml:space="preserve">                   уменьшение задолженности по привлечениям перед резидентами</t>
  </si>
  <si>
    <t>Чистое увеличение задолженности по привлечениям перед резидентами</t>
  </si>
  <si>
    <t xml:space="preserve">   Обслуживание долговых обязательств</t>
  </si>
  <si>
    <t xml:space="preserve">                  обслуживание долговых обязательств перед резидентами</t>
  </si>
  <si>
    <t xml:space="preserve">                  обслуживание долговых обязательств перед нерезидентами</t>
  </si>
  <si>
    <t xml:space="preserve">   Чистое поступление непроизведенных активов</t>
  </si>
  <si>
    <t xml:space="preserve">   Чистое поступление средств учреждений</t>
  </si>
  <si>
    <t xml:space="preserve">                   поступление средств</t>
  </si>
  <si>
    <t xml:space="preserve">                   выбытие средств</t>
  </si>
  <si>
    <t>Чистое предоставление займов (ссуд)</t>
  </si>
  <si>
    <t xml:space="preserve">                   увеличение задолженности по  предоставленным займам (ссудам)</t>
  </si>
  <si>
    <t xml:space="preserve">                   уменьшение задолженности по  предоставленным займам (ссудам)</t>
  </si>
  <si>
    <t xml:space="preserve">                   увеличение стоимости  иных финансовых активов</t>
  </si>
  <si>
    <t xml:space="preserve">                   уменьшение стоимости  иных финансовых активов</t>
  </si>
  <si>
    <t xml:space="preserve">                   увеличение дебиторской задолженности</t>
  </si>
  <si>
    <t xml:space="preserve">                   уменьшение дебиторской задолженности</t>
  </si>
  <si>
    <t>Чистое увеличение задолженности по привлечениям перед нерезидентами</t>
  </si>
  <si>
    <t xml:space="preserve">                   увеличение задолженности по привлечениям перед нерезедентами</t>
  </si>
  <si>
    <t xml:space="preserve">                   уменьшение задолженности по привлечениям перед нерезидентами</t>
  </si>
  <si>
    <t>Форма 0503721 с.5</t>
  </si>
  <si>
    <t>Форма 0503721 с.4</t>
  </si>
  <si>
    <t>264</t>
  </si>
  <si>
    <t>269</t>
  </si>
  <si>
    <t>300</t>
  </si>
  <si>
    <t>301</t>
  </si>
  <si>
    <t>302</t>
  </si>
  <si>
    <t>096</t>
  </si>
  <si>
    <t>099</t>
  </si>
  <si>
    <t xml:space="preserve">                 иные прочие доходы </t>
  </si>
  <si>
    <t>104</t>
  </si>
  <si>
    <t>Обособленное подразделение                     __________________________________________________________________________________________</t>
  </si>
  <si>
    <t xml:space="preserve">   Доходы от штрафов, пени, иных сумм принудительного изъятия</t>
  </si>
  <si>
    <t>Учреждение                                                __________________________________________________________________________________________</t>
  </si>
  <si>
    <t>Учредитель                                                 __________________________________________________________________________________________</t>
  </si>
  <si>
    <t xml:space="preserve">Наименование органа, осуществля-    </t>
  </si>
  <si>
    <t xml:space="preserve">ющего полномочия учредителя                               _____________________________________________________________________________________________________                            </t>
  </si>
  <si>
    <t xml:space="preserve">                по ОКЕИ    </t>
  </si>
  <si>
    <t xml:space="preserve">                       Дата</t>
  </si>
  <si>
    <t>"________"    _______________  20 ___  г.</t>
  </si>
  <si>
    <t>Руководитель      ______________             ____________________________</t>
  </si>
  <si>
    <t xml:space="preserve">                                  (подпись)                          (расшифровка подписи)</t>
  </si>
  <si>
    <t xml:space="preserve">                                          (подпись)                     (расшифровка подписи)</t>
  </si>
  <si>
    <t>Главный бухгалтер    ________________       __________________________</t>
  </si>
  <si>
    <t xml:space="preserve">              (наименование, ОГРН, ИНН, КПП, местонахождение )</t>
  </si>
  <si>
    <t xml:space="preserve">                                                                                               (уполномоченное лицо)                      (должность)                         (подпись)                          (расшифровка подписи)</t>
  </si>
  <si>
    <t>Деятельность</t>
  </si>
  <si>
    <t xml:space="preserve">Чистое поступление ценных бумаг, кроме акций </t>
  </si>
  <si>
    <t xml:space="preserve">увеличение стоимости ценных бумаг, кроме акций </t>
  </si>
  <si>
    <t>уменьшение стоимости ценных бумаг, кроме акций</t>
  </si>
  <si>
    <t xml:space="preserve">Чистое увеличение дебиторской задолженности </t>
  </si>
  <si>
    <t xml:space="preserve">                                (должность)                        (подпись)                  (расшифровка подписи)              (телефон, e-mail)</t>
  </si>
  <si>
    <t xml:space="preserve">                                                                                                Централизованная бухгалтерия</t>
  </si>
  <si>
    <t xml:space="preserve">   Чистое изменение затрат на изготовление готовой продукции (работ, услуг)</t>
  </si>
  <si>
    <t xml:space="preserve">                   увеличение затрат</t>
  </si>
  <si>
    <t xml:space="preserve">                   уменьшение затрат</t>
  </si>
  <si>
    <t>370</t>
  </si>
  <si>
    <t>371</t>
  </si>
  <si>
    <t>372</t>
  </si>
  <si>
    <t>х</t>
  </si>
  <si>
    <r>
      <t xml:space="preserve">   Операционный результат до налогообложения  </t>
    </r>
    <r>
      <rPr>
        <sz val="8"/>
        <rFont val="Arial Cyr"/>
        <family val="2"/>
        <charset val="204"/>
      </rPr>
      <t>(стр.010 - стр.150)</t>
    </r>
  </si>
  <si>
    <r>
      <t xml:space="preserve">Операции с нефинансовыми активами </t>
    </r>
    <r>
      <rPr>
        <sz val="8"/>
        <rFont val="Arial Cyr"/>
        <family val="2"/>
        <charset val="204"/>
      </rPr>
      <t>(стр.320 + стр.330 + стр.350 + стр.360+370)</t>
    </r>
  </si>
  <si>
    <r>
      <t xml:space="preserve">Операции с финансовыми активами </t>
    </r>
    <r>
      <rPr>
        <sz val="8"/>
        <rFont val="Arial Cyr"/>
        <family val="2"/>
        <charset val="204"/>
      </rPr>
      <t>(стр.410 + стр.420 + стр.440 +стр.460 + стр.470 + стр.480)</t>
    </r>
  </si>
  <si>
    <r>
      <t xml:space="preserve">Операции с обязательствами </t>
    </r>
    <r>
      <rPr>
        <sz val="8"/>
        <rFont val="Arial Cyr"/>
        <family val="2"/>
        <charset val="204"/>
      </rPr>
      <t>(стр.520 + стр.530 + стр.540)</t>
    </r>
  </si>
  <si>
    <r>
      <t xml:space="preserve">                                                                                      Руководитель           </t>
    </r>
    <r>
      <rPr>
        <sz val="8"/>
        <rFont val="Arial Cyr"/>
        <family val="2"/>
        <charset val="204"/>
      </rPr>
      <t xml:space="preserve">       _____________________           ___________________         __________________________</t>
    </r>
  </si>
  <si>
    <r>
      <t>Исполнитель</t>
    </r>
    <r>
      <rPr>
        <sz val="8"/>
        <rFont val="Arial Cyr"/>
        <family val="2"/>
        <charset val="204"/>
      </rPr>
      <t xml:space="preserve">  ____________________     __________________   _________________________  _____________________</t>
    </r>
  </si>
  <si>
    <t>5 кфо</t>
  </si>
  <si>
    <t>баланса</t>
  </si>
  <si>
    <t>сальдо на начало года</t>
  </si>
  <si>
    <t>сальдо на конец года</t>
  </si>
  <si>
    <t>дт</t>
  </si>
  <si>
    <t>кт</t>
  </si>
  <si>
    <t>121форма</t>
  </si>
  <si>
    <t>бет сдк</t>
  </si>
  <si>
    <t>61600</t>
  </si>
  <si>
    <t>90000</t>
  </si>
  <si>
    <t>14900</t>
  </si>
  <si>
    <t>15900</t>
  </si>
  <si>
    <t>2131</t>
  </si>
  <si>
    <t>13900</t>
  </si>
  <si>
    <t>23900</t>
  </si>
  <si>
    <t>доход</t>
  </si>
  <si>
    <t>ОЦИ</t>
  </si>
  <si>
    <t xml:space="preserve">                                                                                                                                     на  1 января  2016 г.              </t>
  </si>
  <si>
    <t>Деятельность по</t>
  </si>
  <si>
    <t>государственному</t>
  </si>
  <si>
    <t>заданию</t>
  </si>
  <si>
    <t>приносящая</t>
  </si>
  <si>
    <t>деятельность</t>
  </si>
  <si>
    <t>303</t>
  </si>
  <si>
    <t>Резервы предстоящих расходов</t>
  </si>
  <si>
    <r>
      <t xml:space="preserve">Чистый операционный результат </t>
    </r>
    <r>
      <rPr>
        <sz val="8"/>
        <rFont val="Arial Cyr"/>
        <charset val="204"/>
      </rPr>
      <t>(стр.301 - стр.302+стр303); (стр.310 + стр.380)</t>
    </r>
  </si>
  <si>
    <t xml:space="preserve">                 субсидии </t>
  </si>
  <si>
    <t>субсидии на осуществление капвложений</t>
  </si>
  <si>
    <t>иные трансферты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</si>
</sst>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i/>
      <sz val="9"/>
      <name val="Arial Cyr"/>
      <family val="2"/>
      <charset val="204"/>
    </font>
    <font>
      <b/>
      <sz val="8"/>
      <name val="Arial Cyr"/>
      <family val="2"/>
      <charset val="204"/>
    </font>
    <font>
      <sz val="12"/>
      <name val="Arial Cyr"/>
      <family val="2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sz val="8"/>
      <color indexed="10"/>
      <name val="Arial Cyr"/>
      <family val="2"/>
      <charset val="204"/>
    </font>
    <font>
      <sz val="10"/>
      <color rgb="FF00000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9"/>
      <name val="Arial Cyr"/>
      <charset val="204"/>
    </font>
    <font>
      <b/>
      <sz val="8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C0BB5"/>
        <bgColor indexed="64"/>
      </patternFill>
    </fill>
    <fill>
      <patternFill patternType="solid">
        <fgColor rgb="FFFF669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5" fillId="0" borderId="0"/>
    <xf numFmtId="0" fontId="1" fillId="0" borderId="0"/>
  </cellStyleXfs>
  <cellXfs count="191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/>
    <xf numFmtId="49" fontId="4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Continuous"/>
    </xf>
    <xf numFmtId="0" fontId="3" fillId="0" borderId="0" xfId="0" applyFont="1" applyFill="1" applyAlignment="1">
      <alignment horizontal="left"/>
    </xf>
    <xf numFmtId="49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Continuous"/>
    </xf>
    <xf numFmtId="0" fontId="3" fillId="0" borderId="0" xfId="0" applyFont="1" applyFill="1" applyAlignment="1"/>
    <xf numFmtId="0" fontId="3" fillId="0" borderId="0" xfId="0" applyFont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49" fontId="3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49" fontId="3" fillId="0" borderId="8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 wrapText="1"/>
    </xf>
    <xf numFmtId="49" fontId="3" fillId="0" borderId="2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24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wrapText="1"/>
    </xf>
    <xf numFmtId="0" fontId="7" fillId="0" borderId="15" xfId="0" applyFont="1" applyBorder="1" applyAlignment="1">
      <alignment horizontal="center" wrapText="1"/>
    </xf>
    <xf numFmtId="0" fontId="5" fillId="0" borderId="22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wrapText="1" indent="1"/>
    </xf>
    <xf numFmtId="0" fontId="3" fillId="0" borderId="8" xfId="0" applyFont="1" applyBorder="1" applyAlignment="1">
      <alignment horizontal="center" vertical="center"/>
    </xf>
    <xf numFmtId="0" fontId="6" fillId="0" borderId="22" xfId="0" applyFont="1" applyBorder="1" applyAlignment="1">
      <alignment horizontal="left" wrapText="1" indent="1"/>
    </xf>
    <xf numFmtId="0" fontId="3" fillId="0" borderId="28" xfId="0" applyFont="1" applyBorder="1" applyAlignment="1">
      <alignment horizontal="left" wrapText="1" indent="5"/>
    </xf>
    <xf numFmtId="0" fontId="3" fillId="0" borderId="32" xfId="0" applyFont="1" applyBorder="1" applyAlignment="1">
      <alignment horizontal="left" wrapText="1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49" fontId="8" fillId="0" borderId="0" xfId="0" applyNumberFormat="1" applyFont="1"/>
    <xf numFmtId="0" fontId="8" fillId="0" borderId="0" xfId="0" applyFont="1"/>
    <xf numFmtId="0" fontId="9" fillId="0" borderId="0" xfId="0" applyFont="1"/>
    <xf numFmtId="0" fontId="3" fillId="0" borderId="24" xfId="0" applyFont="1" applyBorder="1" applyAlignment="1">
      <alignment horizontal="right"/>
    </xf>
    <xf numFmtId="0" fontId="3" fillId="0" borderId="24" xfId="0" applyFont="1" applyBorder="1" applyAlignment="1">
      <alignment horizontal="center"/>
    </xf>
    <xf numFmtId="49" fontId="8" fillId="0" borderId="24" xfId="0" applyNumberFormat="1" applyFont="1" applyBorder="1"/>
    <xf numFmtId="0" fontId="8" fillId="0" borderId="0" xfId="0" applyFont="1" applyBorder="1"/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10" fillId="0" borderId="0" xfId="0" applyFont="1"/>
    <xf numFmtId="49" fontId="0" fillId="0" borderId="0" xfId="0" applyNumberFormat="1"/>
    <xf numFmtId="0" fontId="11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0" fontId="12" fillId="0" borderId="0" xfId="0" applyFont="1"/>
    <xf numFmtId="49" fontId="3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43" fontId="3" fillId="2" borderId="33" xfId="0" applyNumberFormat="1" applyFont="1" applyFill="1" applyBorder="1" applyAlignment="1">
      <alignment horizontal="center"/>
    </xf>
    <xf numFmtId="43" fontId="3" fillId="2" borderId="17" xfId="0" applyNumberFormat="1" applyFont="1" applyFill="1" applyBorder="1" applyAlignment="1">
      <alignment horizontal="center"/>
    </xf>
    <xf numFmtId="43" fontId="3" fillId="2" borderId="34" xfId="0" applyNumberFormat="1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43" fontId="3" fillId="0" borderId="35" xfId="0" applyNumberFormat="1" applyFont="1" applyBorder="1" applyAlignment="1">
      <alignment horizontal="center"/>
    </xf>
    <xf numFmtId="43" fontId="3" fillId="0" borderId="12" xfId="0" applyNumberFormat="1" applyFont="1" applyBorder="1" applyAlignment="1">
      <alignment horizontal="center"/>
    </xf>
    <xf numFmtId="43" fontId="3" fillId="2" borderId="13" xfId="0" applyNumberFormat="1" applyFont="1" applyFill="1" applyBorder="1" applyAlignment="1">
      <alignment horizontal="center"/>
    </xf>
    <xf numFmtId="43" fontId="3" fillId="2" borderId="12" xfId="0" applyNumberFormat="1" applyFont="1" applyFill="1" applyBorder="1" applyAlignment="1">
      <alignment horizontal="center"/>
    </xf>
    <xf numFmtId="43" fontId="3" fillId="3" borderId="6" xfId="0" applyNumberFormat="1" applyFont="1" applyFill="1" applyBorder="1" applyAlignment="1">
      <alignment horizontal="center"/>
    </xf>
    <xf numFmtId="43" fontId="3" fillId="3" borderId="9" xfId="0" applyNumberFormat="1" applyFont="1" applyFill="1" applyBorder="1" applyAlignment="1">
      <alignment horizontal="center"/>
    </xf>
    <xf numFmtId="43" fontId="3" fillId="3" borderId="10" xfId="0" applyNumberFormat="1" applyFont="1" applyFill="1" applyBorder="1" applyAlignment="1">
      <alignment horizontal="center"/>
    </xf>
    <xf numFmtId="43" fontId="3" fillId="3" borderId="32" xfId="0" applyNumberFormat="1" applyFont="1" applyFill="1" applyBorder="1" applyAlignment="1">
      <alignment horizontal="center"/>
    </xf>
    <xf numFmtId="43" fontId="3" fillId="0" borderId="9" xfId="0" applyNumberFormat="1" applyFont="1" applyBorder="1" applyAlignment="1">
      <alignment horizontal="center"/>
    </xf>
    <xf numFmtId="43" fontId="3" fillId="2" borderId="23" xfId="0" applyNumberFormat="1" applyFont="1" applyFill="1" applyBorder="1" applyAlignment="1">
      <alignment horizontal="center"/>
    </xf>
    <xf numFmtId="43" fontId="3" fillId="3" borderId="7" xfId="0" applyNumberFormat="1" applyFont="1" applyFill="1" applyBorder="1" applyAlignment="1">
      <alignment horizontal="center"/>
    </xf>
    <xf numFmtId="43" fontId="3" fillId="3" borderId="36" xfId="0" applyNumberFormat="1" applyFont="1" applyFill="1" applyBorder="1" applyAlignment="1">
      <alignment horizontal="center"/>
    </xf>
    <xf numFmtId="43" fontId="3" fillId="0" borderId="23" xfId="0" applyNumberFormat="1" applyFont="1" applyBorder="1" applyAlignment="1">
      <alignment horizontal="center"/>
    </xf>
    <xf numFmtId="43" fontId="3" fillId="2" borderId="1" xfId="0" applyNumberFormat="1" applyFont="1" applyFill="1" applyBorder="1" applyAlignment="1">
      <alignment horizontal="center"/>
    </xf>
    <xf numFmtId="43" fontId="3" fillId="2" borderId="37" xfId="0" applyNumberFormat="1" applyFont="1" applyFill="1" applyBorder="1" applyAlignment="1">
      <alignment horizontal="center" vertical="center"/>
    </xf>
    <xf numFmtId="43" fontId="3" fillId="2" borderId="17" xfId="0" applyNumberFormat="1" applyFont="1" applyFill="1" applyBorder="1" applyAlignment="1">
      <alignment horizontal="center" vertical="center"/>
    </xf>
    <xf numFmtId="43" fontId="3" fillId="2" borderId="7" xfId="0" applyNumberFormat="1" applyFont="1" applyFill="1" applyBorder="1" applyAlignment="1">
      <alignment horizontal="center" vertical="center"/>
    </xf>
    <xf numFmtId="43" fontId="3" fillId="2" borderId="23" xfId="0" applyNumberFormat="1" applyFont="1" applyFill="1" applyBorder="1" applyAlignment="1">
      <alignment horizontal="center" vertical="center"/>
    </xf>
    <xf numFmtId="43" fontId="3" fillId="3" borderId="10" xfId="0" applyNumberFormat="1" applyFont="1" applyFill="1" applyBorder="1" applyAlignment="1">
      <alignment horizontal="center" vertical="center"/>
    </xf>
    <xf numFmtId="43" fontId="3" fillId="3" borderId="7" xfId="0" applyNumberFormat="1" applyFont="1" applyFill="1" applyBorder="1" applyAlignment="1">
      <alignment horizontal="center" vertical="center"/>
    </xf>
    <xf numFmtId="43" fontId="3" fillId="3" borderId="38" xfId="0" applyNumberFormat="1" applyFont="1" applyFill="1" applyBorder="1" applyAlignment="1">
      <alignment horizontal="center" vertical="center"/>
    </xf>
    <xf numFmtId="43" fontId="3" fillId="0" borderId="12" xfId="0" applyNumberFormat="1" applyFont="1" applyBorder="1" applyAlignment="1">
      <alignment horizontal="center" vertical="center"/>
    </xf>
    <xf numFmtId="43" fontId="3" fillId="2" borderId="6" xfId="0" applyNumberFormat="1" applyFont="1" applyFill="1" applyBorder="1" applyAlignment="1">
      <alignment horizontal="center"/>
    </xf>
    <xf numFmtId="43" fontId="3" fillId="0" borderId="6" xfId="0" applyNumberFormat="1" applyFont="1" applyBorder="1" applyAlignment="1">
      <alignment horizontal="center"/>
    </xf>
    <xf numFmtId="43" fontId="3" fillId="2" borderId="6" xfId="0" applyNumberFormat="1" applyFont="1" applyFill="1" applyBorder="1" applyAlignment="1">
      <alignment horizontal="center" vertical="center"/>
    </xf>
    <xf numFmtId="43" fontId="3" fillId="3" borderId="6" xfId="0" applyNumberFormat="1" applyFont="1" applyFill="1" applyBorder="1" applyAlignment="1">
      <alignment horizontal="center" vertical="center"/>
    </xf>
    <xf numFmtId="43" fontId="3" fillId="0" borderId="9" xfId="0" applyNumberFormat="1" applyFont="1" applyBorder="1" applyAlignment="1">
      <alignment horizontal="center" vertical="center"/>
    </xf>
    <xf numFmtId="43" fontId="3" fillId="2" borderId="13" xfId="0" applyNumberFormat="1" applyFont="1" applyFill="1" applyBorder="1" applyAlignment="1">
      <alignment horizontal="center" vertical="center"/>
    </xf>
    <xf numFmtId="43" fontId="3" fillId="3" borderId="39" xfId="0" applyNumberFormat="1" applyFont="1" applyFill="1" applyBorder="1" applyAlignment="1">
      <alignment horizontal="center" vertical="center"/>
    </xf>
    <xf numFmtId="43" fontId="3" fillId="0" borderId="35" xfId="0" applyNumberFormat="1" applyFont="1" applyBorder="1" applyAlignment="1">
      <alignment horizontal="center" vertical="center"/>
    </xf>
    <xf numFmtId="43" fontId="3" fillId="3" borderId="34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 applyProtection="1">
      <alignment horizontal="center"/>
      <protection hidden="1"/>
    </xf>
    <xf numFmtId="4" fontId="3" fillId="0" borderId="35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 vertical="center"/>
    </xf>
    <xf numFmtId="4" fontId="3" fillId="4" borderId="12" xfId="0" applyNumberFormat="1" applyFont="1" applyFill="1" applyBorder="1" applyAlignment="1">
      <alignment horizontal="center" vertical="center"/>
    </xf>
    <xf numFmtId="4" fontId="3" fillId="4" borderId="23" xfId="0" applyNumberFormat="1" applyFont="1" applyFill="1" applyBorder="1" applyAlignment="1">
      <alignment horizontal="center" vertical="center"/>
    </xf>
    <xf numFmtId="4" fontId="3" fillId="4" borderId="7" xfId="0" applyNumberFormat="1" applyFont="1" applyFill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/>
    </xf>
    <xf numFmtId="43" fontId="0" fillId="0" borderId="0" xfId="0" applyNumberFormat="1"/>
    <xf numFmtId="43" fontId="13" fillId="0" borderId="0" xfId="0" applyNumberFormat="1" applyFont="1" applyBorder="1" applyAlignment="1" applyProtection="1">
      <alignment horizontal="center"/>
      <protection hidden="1"/>
    </xf>
    <xf numFmtId="4" fontId="3" fillId="5" borderId="12" xfId="0" applyNumberFormat="1" applyFont="1" applyFill="1" applyBorder="1" applyAlignment="1">
      <alignment horizontal="center"/>
    </xf>
    <xf numFmtId="4" fontId="0" fillId="0" borderId="0" xfId="0" applyNumberFormat="1"/>
    <xf numFmtId="4" fontId="14" fillId="6" borderId="23" xfId="0" applyNumberFormat="1" applyFont="1" applyFill="1" applyBorder="1" applyAlignment="1">
      <alignment vertical="top" shrinkToFit="1"/>
    </xf>
    <xf numFmtId="0" fontId="3" fillId="7" borderId="0" xfId="0" applyFont="1" applyFill="1" applyBorder="1" applyAlignment="1">
      <alignment horizontal="center"/>
    </xf>
    <xf numFmtId="49" fontId="4" fillId="7" borderId="0" xfId="0" applyNumberFormat="1" applyFont="1" applyFill="1" applyBorder="1" applyAlignment="1">
      <alignment horizontal="center"/>
    </xf>
    <xf numFmtId="0" fontId="3" fillId="7" borderId="0" xfId="0" applyFont="1" applyFill="1" applyBorder="1" applyAlignment="1">
      <alignment horizontal="centerContinuous"/>
    </xf>
    <xf numFmtId="0" fontId="3" fillId="7" borderId="0" xfId="0" applyFont="1" applyFill="1" applyAlignment="1">
      <alignment horizontal="centerContinuous"/>
    </xf>
    <xf numFmtId="49" fontId="3" fillId="7" borderId="0" xfId="0" applyNumberFormat="1" applyFont="1" applyFill="1" applyBorder="1" applyAlignment="1">
      <alignment horizontal="center" vertical="center"/>
    </xf>
    <xf numFmtId="43" fontId="3" fillId="7" borderId="0" xfId="0" applyNumberFormat="1" applyFont="1" applyFill="1" applyBorder="1" applyAlignment="1">
      <alignment horizontal="center"/>
    </xf>
    <xf numFmtId="49" fontId="3" fillId="7" borderId="0" xfId="0" applyNumberFormat="1" applyFont="1" applyFill="1" applyBorder="1" applyAlignment="1">
      <alignment horizontal="center"/>
    </xf>
    <xf numFmtId="43" fontId="3" fillId="7" borderId="0" xfId="0" applyNumberFormat="1" applyFont="1" applyFill="1" applyBorder="1" applyAlignment="1">
      <alignment horizontal="center" vertical="center"/>
    </xf>
    <xf numFmtId="4" fontId="3" fillId="7" borderId="0" xfId="0" applyNumberFormat="1" applyFont="1" applyFill="1" applyBorder="1" applyAlignment="1">
      <alignment horizontal="right"/>
    </xf>
    <xf numFmtId="0" fontId="13" fillId="7" borderId="0" xfId="0" applyNumberFormat="1" applyFont="1" applyFill="1" applyBorder="1" applyAlignment="1" applyProtection="1">
      <alignment horizontal="center"/>
      <protection hidden="1"/>
    </xf>
    <xf numFmtId="49" fontId="8" fillId="7" borderId="0" xfId="0" applyNumberFormat="1" applyFont="1" applyFill="1"/>
    <xf numFmtId="49" fontId="8" fillId="7" borderId="0" xfId="0" applyNumberFormat="1" applyFont="1" applyFill="1" applyBorder="1"/>
    <xf numFmtId="0" fontId="0" fillId="7" borderId="0" xfId="0" applyFill="1"/>
    <xf numFmtId="0" fontId="3" fillId="7" borderId="0" xfId="0" applyFont="1" applyFill="1" applyAlignment="1">
      <alignment horizontal="left"/>
    </xf>
    <xf numFmtId="0" fontId="15" fillId="0" borderId="0" xfId="0" applyFont="1"/>
    <xf numFmtId="0" fontId="15" fillId="8" borderId="23" xfId="1" applyFill="1" applyBorder="1"/>
    <xf numFmtId="0" fontId="16" fillId="8" borderId="23" xfId="1" applyFont="1" applyFill="1" applyBorder="1"/>
    <xf numFmtId="0" fontId="15" fillId="8" borderId="0" xfId="1" applyFill="1"/>
    <xf numFmtId="4" fontId="3" fillId="8" borderId="23" xfId="1" applyNumberFormat="1" applyFont="1" applyFill="1" applyBorder="1" applyAlignment="1">
      <alignment horizontal="center"/>
    </xf>
    <xf numFmtId="4" fontId="16" fillId="8" borderId="23" xfId="1" applyNumberFormat="1" applyFont="1" applyFill="1" applyBorder="1"/>
    <xf numFmtId="0" fontId="0" fillId="8" borderId="23" xfId="1" applyFont="1" applyFill="1" applyBorder="1"/>
    <xf numFmtId="49" fontId="14" fillId="9" borderId="23" xfId="0" applyNumberFormat="1" applyFont="1" applyFill="1" applyBorder="1" applyAlignment="1">
      <alignment vertical="top"/>
    </xf>
    <xf numFmtId="4" fontId="14" fillId="9" borderId="23" xfId="0" applyNumberFormat="1" applyFont="1" applyFill="1" applyBorder="1" applyAlignment="1">
      <alignment vertical="top" shrinkToFit="1"/>
    </xf>
    <xf numFmtId="0" fontId="15" fillId="0" borderId="23" xfId="0" applyFont="1" applyBorder="1"/>
    <xf numFmtId="43" fontId="0" fillId="10" borderId="0" xfId="0" applyNumberFormat="1" applyFill="1"/>
    <xf numFmtId="0" fontId="0" fillId="10" borderId="0" xfId="0" applyFill="1"/>
    <xf numFmtId="0" fontId="3" fillId="0" borderId="29" xfId="0" applyFont="1" applyBorder="1" applyAlignment="1"/>
    <xf numFmtId="43" fontId="3" fillId="5" borderId="34" xfId="0" applyNumberFormat="1" applyFont="1" applyFill="1" applyBorder="1" applyAlignment="1">
      <alignment horizontal="center"/>
    </xf>
    <xf numFmtId="49" fontId="14" fillId="11" borderId="23" xfId="0" applyNumberFormat="1" applyFont="1" applyFill="1" applyBorder="1" applyAlignment="1">
      <alignment vertical="top"/>
    </xf>
    <xf numFmtId="4" fontId="14" fillId="11" borderId="23" xfId="0" applyNumberFormat="1" applyFont="1" applyFill="1" applyBorder="1" applyAlignment="1">
      <alignment vertical="top" shrinkToFit="1"/>
    </xf>
    <xf numFmtId="0" fontId="14" fillId="11" borderId="23" xfId="0" applyNumberFormat="1" applyFont="1" applyFill="1" applyBorder="1" applyAlignment="1">
      <alignment vertical="top"/>
    </xf>
    <xf numFmtId="4" fontId="3" fillId="13" borderId="12" xfId="0" applyNumberFormat="1" applyFont="1" applyFill="1" applyBorder="1" applyAlignment="1">
      <alignment horizontal="center"/>
    </xf>
    <xf numFmtId="4" fontId="14" fillId="11" borderId="10" xfId="0" applyNumberFormat="1" applyFont="1" applyFill="1" applyBorder="1" applyAlignment="1">
      <alignment vertical="top" shrinkToFi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13" borderId="0" xfId="0" applyFill="1"/>
    <xf numFmtId="43" fontId="3" fillId="12" borderId="0" xfId="0" applyNumberFormat="1" applyFont="1" applyFill="1" applyBorder="1" applyAlignment="1">
      <alignment horizontal="center"/>
    </xf>
    <xf numFmtId="43" fontId="3" fillId="13" borderId="35" xfId="0" applyNumberFormat="1" applyFont="1" applyFill="1" applyBorder="1" applyAlignment="1">
      <alignment horizontal="center"/>
    </xf>
    <xf numFmtId="43" fontId="3" fillId="14" borderId="0" xfId="0" applyNumberFormat="1" applyFont="1" applyFill="1" applyBorder="1" applyAlignment="1">
      <alignment horizontal="center"/>
    </xf>
    <xf numFmtId="4" fontId="3" fillId="15" borderId="35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left" wrapText="1"/>
    </xf>
    <xf numFmtId="0" fontId="18" fillId="0" borderId="15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C0BB5"/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rgb="FFC00000"/>
  </sheetPr>
  <dimension ref="A1:Q210"/>
  <sheetViews>
    <sheetView tabSelected="1" topLeftCell="A157" workbookViewId="0">
      <selection activeCell="G142" sqref="G142"/>
    </sheetView>
  </sheetViews>
  <sheetFormatPr defaultRowHeight="12.75"/>
  <cols>
    <col min="1" max="1" width="58.5703125" customWidth="1"/>
    <col min="2" max="3" width="6.42578125" customWidth="1"/>
    <col min="4" max="5" width="15" customWidth="1"/>
    <col min="6" max="6" width="13" customWidth="1"/>
    <col min="7" max="7" width="15" customWidth="1"/>
    <col min="8" max="8" width="15" style="151" customWidth="1"/>
    <col min="9" max="9" width="14.42578125" customWidth="1"/>
    <col min="10" max="10" width="15.7109375" customWidth="1"/>
    <col min="11" max="11" width="14.140625" customWidth="1"/>
    <col min="12" max="12" width="14.5703125" bestFit="1" customWidth="1"/>
    <col min="14" max="14" width="10.85546875" customWidth="1"/>
    <col min="15" max="15" width="13.7109375" customWidth="1"/>
    <col min="18" max="18" width="12.42578125" customWidth="1"/>
  </cols>
  <sheetData>
    <row r="1" spans="1:8" ht="15.75" thickBot="1">
      <c r="A1" s="188" t="s">
        <v>206</v>
      </c>
      <c r="B1" s="189"/>
      <c r="C1" s="189"/>
      <c r="D1" s="189"/>
      <c r="E1" s="189"/>
      <c r="F1" s="190"/>
      <c r="G1" s="1" t="s">
        <v>77</v>
      </c>
      <c r="H1" s="139"/>
    </row>
    <row r="2" spans="1:8">
      <c r="A2" s="2"/>
      <c r="B2" s="2"/>
      <c r="C2" s="2"/>
      <c r="D2" s="2"/>
      <c r="E2" s="2"/>
      <c r="F2" s="3" t="s">
        <v>182</v>
      </c>
      <c r="G2" s="4" t="s">
        <v>208</v>
      </c>
      <c r="H2" s="140"/>
    </row>
    <row r="3" spans="1:8">
      <c r="A3" s="5" t="s">
        <v>307</v>
      </c>
      <c r="B3" s="3"/>
      <c r="C3" s="3"/>
      <c r="D3" s="3"/>
      <c r="E3" s="3"/>
      <c r="F3" s="3" t="s">
        <v>262</v>
      </c>
      <c r="G3" s="6"/>
      <c r="H3" s="141"/>
    </row>
    <row r="4" spans="1:8">
      <c r="A4" s="7" t="s">
        <v>257</v>
      </c>
      <c r="C4" s="8"/>
      <c r="D4" s="9"/>
      <c r="E4" s="9"/>
      <c r="F4" s="10" t="s">
        <v>198</v>
      </c>
      <c r="G4" s="6"/>
      <c r="H4" s="141"/>
    </row>
    <row r="5" spans="1:8">
      <c r="A5" s="7" t="s">
        <v>255</v>
      </c>
      <c r="C5" s="8"/>
      <c r="D5" s="9"/>
      <c r="E5" s="9"/>
      <c r="F5" s="10"/>
      <c r="G5" s="6"/>
      <c r="H5" s="141"/>
    </row>
    <row r="6" spans="1:8">
      <c r="A6" s="7" t="s">
        <v>258</v>
      </c>
      <c r="C6" s="8"/>
      <c r="D6" s="9"/>
      <c r="E6" s="9"/>
      <c r="F6" s="10" t="s">
        <v>184</v>
      </c>
      <c r="G6" s="11"/>
      <c r="H6" s="141"/>
    </row>
    <row r="7" spans="1:8">
      <c r="A7" s="7" t="s">
        <v>259</v>
      </c>
      <c r="C7" s="8"/>
      <c r="D7" s="9"/>
      <c r="E7" s="9"/>
      <c r="F7" s="10" t="s">
        <v>198</v>
      </c>
      <c r="G7" s="6"/>
      <c r="H7" s="141"/>
    </row>
    <row r="8" spans="1:8">
      <c r="A8" s="7" t="s">
        <v>260</v>
      </c>
      <c r="C8" s="8"/>
      <c r="D8" s="9"/>
      <c r="E8" s="9"/>
      <c r="F8" s="10" t="s">
        <v>185</v>
      </c>
      <c r="G8" s="6"/>
      <c r="H8" s="141"/>
    </row>
    <row r="9" spans="1:8">
      <c r="A9" s="12" t="s">
        <v>207</v>
      </c>
      <c r="C9" s="8"/>
      <c r="D9" s="13"/>
      <c r="E9" s="13"/>
      <c r="F9" s="10"/>
      <c r="G9" s="11"/>
      <c r="H9" s="141"/>
    </row>
    <row r="10" spans="1:8" ht="13.5" thickBot="1">
      <c r="A10" s="5" t="s">
        <v>76</v>
      </c>
      <c r="C10" s="8"/>
      <c r="D10" s="13"/>
      <c r="E10" s="13"/>
      <c r="F10" s="3" t="s">
        <v>261</v>
      </c>
      <c r="G10" s="14">
        <v>383</v>
      </c>
      <c r="H10" s="139"/>
    </row>
    <row r="11" spans="1:8">
      <c r="A11" s="13"/>
      <c r="B11" s="13"/>
      <c r="C11" s="13"/>
      <c r="D11" s="13"/>
      <c r="E11" s="13"/>
      <c r="F11" s="13"/>
      <c r="G11" s="13"/>
      <c r="H11" s="142"/>
    </row>
    <row r="12" spans="1:8">
      <c r="A12" s="15"/>
      <c r="B12" s="16" t="s">
        <v>0</v>
      </c>
      <c r="C12" s="185" t="s">
        <v>219</v>
      </c>
      <c r="D12" s="172" t="s">
        <v>270</v>
      </c>
      <c r="E12" s="180" t="s">
        <v>308</v>
      </c>
      <c r="F12" s="17" t="s">
        <v>311</v>
      </c>
      <c r="G12" s="18"/>
      <c r="H12" s="143"/>
    </row>
    <row r="13" spans="1:8">
      <c r="A13" s="19" t="s">
        <v>114</v>
      </c>
      <c r="B13" s="20" t="s">
        <v>80</v>
      </c>
      <c r="C13" s="186"/>
      <c r="D13" s="173" t="s">
        <v>209</v>
      </c>
      <c r="E13" s="181" t="s">
        <v>309</v>
      </c>
      <c r="F13" s="21" t="s">
        <v>305</v>
      </c>
      <c r="G13" s="22" t="s">
        <v>12</v>
      </c>
      <c r="H13" s="143"/>
    </row>
    <row r="14" spans="1:8">
      <c r="A14" s="23"/>
      <c r="B14" s="20" t="s">
        <v>81</v>
      </c>
      <c r="C14" s="187"/>
      <c r="D14" s="174" t="s">
        <v>210</v>
      </c>
      <c r="E14" s="181" t="s">
        <v>310</v>
      </c>
      <c r="F14" s="21" t="s">
        <v>312</v>
      </c>
      <c r="G14" s="22"/>
      <c r="H14" s="143"/>
    </row>
    <row r="15" spans="1:8" ht="13.5" thickBot="1">
      <c r="A15" s="24">
        <v>1</v>
      </c>
      <c r="B15" s="25">
        <v>2</v>
      </c>
      <c r="C15" s="25">
        <v>3</v>
      </c>
      <c r="D15" s="26">
        <v>4</v>
      </c>
      <c r="E15" s="26">
        <v>5</v>
      </c>
      <c r="F15" s="17" t="s">
        <v>13</v>
      </c>
      <c r="G15" s="27" t="s">
        <v>183</v>
      </c>
      <c r="H15" s="143"/>
    </row>
    <row r="16" spans="1:8" ht="24.75" thickBot="1">
      <c r="A16" s="28" t="s">
        <v>216</v>
      </c>
      <c r="B16" s="29" t="s">
        <v>4</v>
      </c>
      <c r="C16" s="30" t="s">
        <v>16</v>
      </c>
      <c r="D16" s="89">
        <f>D17+D18+D19+D20+D25+D33+D39</f>
        <v>785898</v>
      </c>
      <c r="E16" s="89">
        <f>E17+E18+E19+E20+E25+E33+E39</f>
        <v>9685312</v>
      </c>
      <c r="F16" s="89">
        <f>F17+F18+F19+F20+F25+F33+F39</f>
        <v>306022</v>
      </c>
      <c r="G16" s="91">
        <f>SUM(D16:F16)</f>
        <v>10777232</v>
      </c>
      <c r="H16" s="144"/>
    </row>
    <row r="17" spans="1:8" ht="13.5" thickBot="1">
      <c r="A17" s="31" t="s">
        <v>2</v>
      </c>
      <c r="B17" s="32" t="s">
        <v>5</v>
      </c>
      <c r="C17" s="33" t="s">
        <v>15</v>
      </c>
      <c r="D17" s="92"/>
      <c r="E17" s="93"/>
      <c r="F17" s="93">
        <v>89512</v>
      </c>
      <c r="G17" s="91">
        <f>SUM(D17:F17)</f>
        <v>89512</v>
      </c>
      <c r="H17" s="144"/>
    </row>
    <row r="18" spans="1:8" ht="13.5" thickBot="1">
      <c r="A18" s="31" t="s">
        <v>220</v>
      </c>
      <c r="B18" s="32" t="s">
        <v>7</v>
      </c>
      <c r="C18" s="33" t="s">
        <v>17</v>
      </c>
      <c r="D18" s="92"/>
      <c r="E18" s="179"/>
      <c r="F18" s="179">
        <v>221510</v>
      </c>
      <c r="G18" s="91">
        <f>SUM(D18:F18)</f>
        <v>221510</v>
      </c>
      <c r="H18" s="144"/>
    </row>
    <row r="19" spans="1:8" ht="24.75" thickBot="1">
      <c r="A19" s="31" t="s">
        <v>256</v>
      </c>
      <c r="B19" s="32" t="s">
        <v>8</v>
      </c>
      <c r="C19" s="33" t="s">
        <v>18</v>
      </c>
      <c r="D19" s="92"/>
      <c r="E19" s="93"/>
      <c r="F19" s="93"/>
      <c r="G19" s="91">
        <f>SUM(D19:F19)</f>
        <v>0</v>
      </c>
      <c r="H19" s="144"/>
    </row>
    <row r="20" spans="1:8">
      <c r="A20" s="31" t="s">
        <v>186</v>
      </c>
      <c r="B20" s="32" t="s">
        <v>9</v>
      </c>
      <c r="C20" s="33" t="s">
        <v>19</v>
      </c>
      <c r="D20" s="95">
        <f>D23+D24</f>
        <v>0</v>
      </c>
      <c r="E20" s="95">
        <f>E23+E24</f>
        <v>0</v>
      </c>
      <c r="F20" s="95">
        <f>F23+F24</f>
        <v>0</v>
      </c>
      <c r="G20" s="91">
        <f>SUM(D20:F20)</f>
        <v>0</v>
      </c>
      <c r="H20" s="144"/>
    </row>
    <row r="21" spans="1:8" ht="13.5" thickBot="1">
      <c r="A21" s="34" t="s">
        <v>82</v>
      </c>
      <c r="B21" s="35"/>
      <c r="C21" s="36"/>
      <c r="D21" s="97"/>
      <c r="E21" s="98"/>
      <c r="F21" s="98"/>
      <c r="G21" s="100"/>
      <c r="H21" s="144"/>
    </row>
    <row r="22" spans="1:8" ht="13.5" thickBot="1">
      <c r="A22" s="34" t="s">
        <v>201</v>
      </c>
      <c r="B22" s="38"/>
      <c r="C22" s="37"/>
      <c r="D22" s="98"/>
      <c r="E22" s="98"/>
      <c r="F22" s="98"/>
      <c r="G22" s="123"/>
      <c r="H22" s="144"/>
    </row>
    <row r="23" spans="1:8" ht="13.5" thickBot="1">
      <c r="A23" s="39" t="s">
        <v>187</v>
      </c>
      <c r="B23" s="40" t="s">
        <v>10</v>
      </c>
      <c r="C23" s="33" t="s">
        <v>20</v>
      </c>
      <c r="D23" s="93"/>
      <c r="E23" s="93"/>
      <c r="F23" s="93"/>
      <c r="G23" s="91">
        <f>SUM(D23:F23)</f>
        <v>0</v>
      </c>
      <c r="H23" s="144"/>
    </row>
    <row r="24" spans="1:8" ht="13.5" thickBot="1">
      <c r="A24" s="39" t="s">
        <v>188</v>
      </c>
      <c r="B24" s="32" t="s">
        <v>11</v>
      </c>
      <c r="C24" s="33" t="s">
        <v>21</v>
      </c>
      <c r="D24" s="92"/>
      <c r="E24" s="93"/>
      <c r="F24" s="93"/>
      <c r="G24" s="91">
        <f>SUM(D24:F24)</f>
        <v>0</v>
      </c>
      <c r="H24" s="144"/>
    </row>
    <row r="25" spans="1:8">
      <c r="A25" s="31" t="s">
        <v>83</v>
      </c>
      <c r="B25" s="32" t="s">
        <v>118</v>
      </c>
      <c r="C25" s="33" t="s">
        <v>23</v>
      </c>
      <c r="D25" s="95">
        <f>D27+D28+D32</f>
        <v>0</v>
      </c>
      <c r="E25" s="95">
        <f>E27+E28+E32</f>
        <v>-30000</v>
      </c>
      <c r="F25" s="95">
        <f>F27+F28+F32</f>
        <v>-5000</v>
      </c>
      <c r="G25" s="91">
        <f>SUM(D25:F25)</f>
        <v>-35000</v>
      </c>
      <c r="H25" s="144"/>
    </row>
    <row r="26" spans="1:8" ht="13.5" thickBot="1">
      <c r="A26" s="34" t="s">
        <v>82</v>
      </c>
      <c r="B26" s="35"/>
      <c r="C26" s="37"/>
      <c r="D26" s="97"/>
      <c r="E26" s="98"/>
      <c r="F26" s="98"/>
      <c r="G26" s="100"/>
      <c r="H26" s="144"/>
    </row>
    <row r="27" spans="1:8" ht="13.5" thickBot="1">
      <c r="A27" s="39" t="s">
        <v>84</v>
      </c>
      <c r="B27" s="40" t="s">
        <v>119</v>
      </c>
      <c r="C27" s="33" t="s">
        <v>24</v>
      </c>
      <c r="D27" s="93"/>
      <c r="E27" s="93"/>
      <c r="F27" s="93"/>
      <c r="G27" s="91">
        <f>SUM(D27:F27)</f>
        <v>0</v>
      </c>
      <c r="H27" s="144"/>
    </row>
    <row r="28" spans="1:8">
      <c r="A28" s="39" t="s">
        <v>85</v>
      </c>
      <c r="B28" s="32" t="s">
        <v>120</v>
      </c>
      <c r="C28" s="33" t="s">
        <v>25</v>
      </c>
      <c r="D28" s="95">
        <f>D30+D31</f>
        <v>0</v>
      </c>
      <c r="E28" s="95">
        <f>E30+E31</f>
        <v>-30000</v>
      </c>
      <c r="F28" s="95">
        <f>F30+F31</f>
        <v>-5000</v>
      </c>
      <c r="G28" s="91">
        <f>SUM(D28:F28)</f>
        <v>-35000</v>
      </c>
      <c r="H28" s="144"/>
    </row>
    <row r="29" spans="1:8" ht="13.5" thickBot="1">
      <c r="A29" s="34" t="s">
        <v>221</v>
      </c>
      <c r="B29" s="35"/>
      <c r="C29" s="37"/>
      <c r="D29" s="97"/>
      <c r="E29" s="98"/>
      <c r="F29" s="98"/>
      <c r="G29" s="100"/>
      <c r="H29" s="144"/>
    </row>
    <row r="30" spans="1:8" ht="13.5" thickBot="1">
      <c r="A30" s="39" t="s">
        <v>222</v>
      </c>
      <c r="B30" s="40" t="s">
        <v>121</v>
      </c>
      <c r="C30" s="33" t="s">
        <v>25</v>
      </c>
      <c r="D30" s="93"/>
      <c r="E30" s="93">
        <v>-30000</v>
      </c>
      <c r="F30" s="93">
        <v>-5000</v>
      </c>
      <c r="G30" s="91">
        <f>SUM(D30:F30)</f>
        <v>-35000</v>
      </c>
      <c r="H30" s="144" t="s">
        <v>306</v>
      </c>
    </row>
    <row r="31" spans="1:8" ht="13.5" thickBot="1">
      <c r="A31" s="39" t="s">
        <v>223</v>
      </c>
      <c r="B31" s="32" t="s">
        <v>251</v>
      </c>
      <c r="C31" s="33" t="s">
        <v>25</v>
      </c>
      <c r="D31" s="92"/>
      <c r="E31" s="93"/>
      <c r="F31" s="93"/>
      <c r="G31" s="91">
        <f>SUM(D31:F31)</f>
        <v>0</v>
      </c>
      <c r="H31" s="144"/>
    </row>
    <row r="32" spans="1:8" ht="13.5" thickBot="1">
      <c r="A32" s="39" t="s">
        <v>86</v>
      </c>
      <c r="B32" s="32" t="s">
        <v>252</v>
      </c>
      <c r="C32" s="33" t="s">
        <v>26</v>
      </c>
      <c r="D32" s="92"/>
      <c r="E32" s="93"/>
      <c r="F32" s="93"/>
      <c r="G32" s="91">
        <f>SUM(D32:F32)</f>
        <v>0</v>
      </c>
      <c r="H32" s="144"/>
    </row>
    <row r="33" spans="1:12">
      <c r="A33" s="41" t="s">
        <v>3</v>
      </c>
      <c r="B33" s="32" t="s">
        <v>16</v>
      </c>
      <c r="C33" s="42" t="s">
        <v>27</v>
      </c>
      <c r="D33" s="95">
        <f>D35+D36+D37+D38</f>
        <v>785898</v>
      </c>
      <c r="E33" s="95">
        <f>E35+E36+E37+E38</f>
        <v>9715312</v>
      </c>
      <c r="F33" s="95">
        <f>F35+F36+F37+F38</f>
        <v>0</v>
      </c>
      <c r="G33" s="91">
        <f>SUM(D33:F33)</f>
        <v>10501210</v>
      </c>
      <c r="H33" s="144"/>
    </row>
    <row r="34" spans="1:12" ht="13.5" thickBot="1">
      <c r="A34" s="34" t="s">
        <v>82</v>
      </c>
      <c r="B34" s="35"/>
      <c r="C34" s="36"/>
      <c r="D34" s="97"/>
      <c r="E34" s="97"/>
      <c r="F34" s="97"/>
      <c r="G34" s="104"/>
      <c r="H34" s="144"/>
    </row>
    <row r="35" spans="1:12" ht="13.5" thickBot="1">
      <c r="A35" s="184" t="s">
        <v>316</v>
      </c>
      <c r="B35" s="40" t="s">
        <v>213</v>
      </c>
      <c r="C35" s="33" t="s">
        <v>27</v>
      </c>
      <c r="D35" s="93">
        <v>785898</v>
      </c>
      <c r="E35" s="176">
        <v>9715312</v>
      </c>
      <c r="F35" s="176"/>
      <c r="G35" s="91">
        <f>SUM(D35:F35)</f>
        <v>10501210</v>
      </c>
      <c r="H35" s="144"/>
      <c r="I35" s="163"/>
      <c r="L35" s="134"/>
    </row>
    <row r="36" spans="1:12" ht="13.5" thickBot="1">
      <c r="A36" s="184" t="s">
        <v>317</v>
      </c>
      <c r="B36" s="40" t="s">
        <v>214</v>
      </c>
      <c r="C36" s="33" t="s">
        <v>27</v>
      </c>
      <c r="D36" s="177"/>
      <c r="E36" s="93"/>
      <c r="F36" s="93"/>
      <c r="G36" s="91">
        <f>SUM(D36:F36)</f>
        <v>0</v>
      </c>
      <c r="H36" s="144"/>
    </row>
    <row r="37" spans="1:12" ht="13.5" thickBot="1">
      <c r="A37" s="184" t="s">
        <v>318</v>
      </c>
      <c r="B37" s="40" t="s">
        <v>215</v>
      </c>
      <c r="C37" s="33" t="s">
        <v>27</v>
      </c>
      <c r="D37" s="93"/>
      <c r="E37" s="93"/>
      <c r="F37" s="93"/>
      <c r="G37" s="91">
        <f>SUM(D37:F37)</f>
        <v>0</v>
      </c>
      <c r="H37" s="144"/>
    </row>
    <row r="38" spans="1:12" ht="13.5" thickBot="1">
      <c r="A38" s="34" t="s">
        <v>253</v>
      </c>
      <c r="B38" s="40" t="s">
        <v>254</v>
      </c>
      <c r="C38" s="33" t="s">
        <v>27</v>
      </c>
      <c r="D38" s="93"/>
      <c r="E38" s="93"/>
      <c r="F38" s="93"/>
      <c r="G38" s="91">
        <f>SUM(D38:F38)</f>
        <v>0</v>
      </c>
      <c r="H38" s="144"/>
      <c r="I38" s="175"/>
    </row>
    <row r="39" spans="1:12">
      <c r="A39" s="41" t="s">
        <v>117</v>
      </c>
      <c r="B39" s="32" t="s">
        <v>14</v>
      </c>
      <c r="C39" s="42" t="s">
        <v>17</v>
      </c>
      <c r="D39" s="95"/>
      <c r="E39" s="95"/>
      <c r="F39" s="95"/>
      <c r="G39" s="91">
        <f>SUM(D39:F39)</f>
        <v>0</v>
      </c>
      <c r="H39" s="144"/>
    </row>
    <row r="40" spans="1:12">
      <c r="A40" s="43"/>
      <c r="B40" s="44"/>
      <c r="C40" s="44"/>
      <c r="D40" s="44" t="s">
        <v>290</v>
      </c>
      <c r="E40" s="44"/>
      <c r="F40" s="44"/>
      <c r="G40" s="44" t="s">
        <v>217</v>
      </c>
      <c r="H40" s="145"/>
    </row>
    <row r="41" spans="1:12">
      <c r="A41" s="15"/>
      <c r="B41" s="16" t="s">
        <v>0</v>
      </c>
      <c r="C41" s="185" t="s">
        <v>219</v>
      </c>
      <c r="D41" s="172" t="s">
        <v>270</v>
      </c>
      <c r="E41" s="172" t="s">
        <v>270</v>
      </c>
      <c r="F41" s="17" t="s">
        <v>179</v>
      </c>
      <c r="G41" s="18"/>
      <c r="H41" s="143"/>
    </row>
    <row r="42" spans="1:12">
      <c r="A42" s="23" t="s">
        <v>1</v>
      </c>
      <c r="B42" s="20" t="s">
        <v>80</v>
      </c>
      <c r="C42" s="186"/>
      <c r="D42" s="173" t="s">
        <v>209</v>
      </c>
      <c r="E42" s="173" t="s">
        <v>211</v>
      </c>
      <c r="F42" s="21" t="s">
        <v>180</v>
      </c>
      <c r="G42" s="22" t="s">
        <v>12</v>
      </c>
      <c r="H42" s="143"/>
    </row>
    <row r="43" spans="1:12">
      <c r="A43" s="23"/>
      <c r="B43" s="20" t="s">
        <v>81</v>
      </c>
      <c r="C43" s="187"/>
      <c r="D43" s="174" t="s">
        <v>210</v>
      </c>
      <c r="E43" s="173" t="s">
        <v>212</v>
      </c>
      <c r="F43" s="21" t="s">
        <v>181</v>
      </c>
      <c r="G43" s="22"/>
      <c r="H43" s="143"/>
    </row>
    <row r="44" spans="1:12" ht="13.5" thickBot="1">
      <c r="A44" s="24">
        <v>1</v>
      </c>
      <c r="B44" s="25">
        <v>2</v>
      </c>
      <c r="C44" s="25">
        <v>3</v>
      </c>
      <c r="D44" s="26">
        <v>4</v>
      </c>
      <c r="E44" s="26">
        <v>5</v>
      </c>
      <c r="F44" s="17" t="s">
        <v>13</v>
      </c>
      <c r="G44" s="27" t="s">
        <v>183</v>
      </c>
      <c r="H44" s="143"/>
    </row>
    <row r="45" spans="1:12" ht="24.75" thickBot="1">
      <c r="A45" s="28" t="s">
        <v>205</v>
      </c>
      <c r="B45" s="29" t="s">
        <v>19</v>
      </c>
      <c r="C45" s="45" t="s">
        <v>28</v>
      </c>
      <c r="D45" s="90">
        <f>D46+D51+D59+D63+D69+D74+D85+D90+D79</f>
        <v>785898</v>
      </c>
      <c r="E45" s="90">
        <f>E46+E51+E59+E63+E69+E74+E85+E90+E79</f>
        <v>10990948.419999998</v>
      </c>
      <c r="F45" s="90">
        <f>F46+F51+F59+F63+F69+F74+F85+F90+F79</f>
        <v>314075.61</v>
      </c>
      <c r="G45" s="91">
        <f>SUM(D45:F45)</f>
        <v>12090922.029999997</v>
      </c>
      <c r="H45" s="144"/>
    </row>
    <row r="46" spans="1:12">
      <c r="A46" s="31" t="s">
        <v>189</v>
      </c>
      <c r="B46" s="32" t="s">
        <v>22</v>
      </c>
      <c r="C46" s="46" t="s">
        <v>29</v>
      </c>
      <c r="D46" s="102">
        <f>D48+D49+D50</f>
        <v>40000</v>
      </c>
      <c r="E46" s="102">
        <f>E48+E49+E50</f>
        <v>3496328.25</v>
      </c>
      <c r="F46" s="102">
        <f>F48+F49+F50</f>
        <v>50000</v>
      </c>
      <c r="G46" s="91">
        <f>SUM(D46:F46)</f>
        <v>3586328.25</v>
      </c>
      <c r="H46" s="144"/>
    </row>
    <row r="47" spans="1:12" ht="13.5" thickBot="1">
      <c r="A47" s="34" t="s">
        <v>82</v>
      </c>
      <c r="B47" s="35"/>
      <c r="C47" s="47"/>
      <c r="D47" s="103"/>
      <c r="E47" s="103"/>
      <c r="F47" s="103"/>
      <c r="G47" s="100"/>
      <c r="H47" s="144"/>
    </row>
    <row r="48" spans="1:12" ht="13.5" thickBot="1">
      <c r="A48" s="39" t="s">
        <v>163</v>
      </c>
      <c r="B48" s="40" t="s">
        <v>122</v>
      </c>
      <c r="C48" s="46" t="s">
        <v>30</v>
      </c>
      <c r="D48" s="127"/>
      <c r="E48" s="144">
        <v>2683219.02</v>
      </c>
      <c r="F48" s="144">
        <v>38402</v>
      </c>
      <c r="G48" s="91">
        <f>SUM(D48:F48)</f>
        <v>2721621.02</v>
      </c>
      <c r="H48" s="144"/>
      <c r="I48" s="163"/>
    </row>
    <row r="49" spans="1:9" ht="13.5" thickBot="1">
      <c r="A49" s="39" t="s">
        <v>169</v>
      </c>
      <c r="B49" s="32" t="s">
        <v>123</v>
      </c>
      <c r="C49" s="46" t="s">
        <v>31</v>
      </c>
      <c r="D49" s="128">
        <v>40000</v>
      </c>
      <c r="E49" s="105"/>
      <c r="F49" s="105"/>
      <c r="G49" s="91">
        <f>SUM(D49:F49)</f>
        <v>40000</v>
      </c>
      <c r="H49" s="144"/>
      <c r="I49" s="164"/>
    </row>
    <row r="50" spans="1:9" ht="13.5" thickBot="1">
      <c r="A50" s="39" t="s">
        <v>190</v>
      </c>
      <c r="B50" s="32" t="s">
        <v>166</v>
      </c>
      <c r="C50" s="46" t="s">
        <v>165</v>
      </c>
      <c r="D50" s="128"/>
      <c r="E50" s="144">
        <v>813109.23</v>
      </c>
      <c r="F50" s="144">
        <v>11598</v>
      </c>
      <c r="G50" s="91">
        <f>SUM(D50:F50)</f>
        <v>824707.23</v>
      </c>
      <c r="H50" s="144"/>
      <c r="I50" s="163"/>
    </row>
    <row r="51" spans="1:9">
      <c r="A51" s="31" t="s">
        <v>191</v>
      </c>
      <c r="B51" s="32" t="s">
        <v>23</v>
      </c>
      <c r="C51" s="46" t="s">
        <v>32</v>
      </c>
      <c r="D51" s="102">
        <f>D53+D54+D55+D56+D57+D58</f>
        <v>200000</v>
      </c>
      <c r="E51" s="102">
        <f>E53+E54+E55+E56+E57+E58</f>
        <v>5482677.4699999997</v>
      </c>
      <c r="F51" s="102">
        <f>F53+F54+F55+F56+F57+F58</f>
        <v>108997.04</v>
      </c>
      <c r="G51" s="91">
        <f>SUM(D51:F51)</f>
        <v>5791674.5099999998</v>
      </c>
      <c r="H51" s="144"/>
    </row>
    <row r="52" spans="1:9" ht="13.5" thickBot="1">
      <c r="A52" s="34" t="s">
        <v>82</v>
      </c>
      <c r="B52" s="35"/>
      <c r="C52" s="47"/>
      <c r="D52" s="103"/>
      <c r="E52" s="99"/>
      <c r="F52" s="99"/>
      <c r="G52" s="100"/>
      <c r="H52" s="144"/>
    </row>
    <row r="53" spans="1:9" ht="13.5" thickBot="1">
      <c r="A53" s="39" t="s">
        <v>87</v>
      </c>
      <c r="B53" s="40" t="s">
        <v>24</v>
      </c>
      <c r="C53" s="46" t="s">
        <v>33</v>
      </c>
      <c r="D53" s="127"/>
      <c r="E53" s="127">
        <v>98109.97</v>
      </c>
      <c r="F53" s="127"/>
      <c r="G53" s="91">
        <f t="shared" ref="G53:G59" si="0">SUM(D53:F53)</f>
        <v>98109.97</v>
      </c>
      <c r="H53" s="144"/>
    </row>
    <row r="54" spans="1:9" ht="13.5" thickBot="1">
      <c r="A54" s="39" t="s">
        <v>88</v>
      </c>
      <c r="B54" s="32" t="s">
        <v>25</v>
      </c>
      <c r="C54" s="46" t="s">
        <v>34</v>
      </c>
      <c r="D54" s="128"/>
      <c r="E54" s="128">
        <v>6000</v>
      </c>
      <c r="F54" s="128"/>
      <c r="G54" s="91">
        <f t="shared" si="0"/>
        <v>6000</v>
      </c>
      <c r="H54" s="144"/>
      <c r="I54" s="163"/>
    </row>
    <row r="55" spans="1:9" ht="13.5" thickBot="1">
      <c r="A55" s="39" t="s">
        <v>89</v>
      </c>
      <c r="B55" s="32" t="s">
        <v>26</v>
      </c>
      <c r="C55" s="46" t="s">
        <v>35</v>
      </c>
      <c r="D55" s="128"/>
      <c r="E55" s="128">
        <v>4634554.13</v>
      </c>
      <c r="F55" s="128"/>
      <c r="G55" s="91">
        <f t="shared" si="0"/>
        <v>4634554.13</v>
      </c>
      <c r="H55" s="144"/>
    </row>
    <row r="56" spans="1:9" ht="13.5" thickBot="1">
      <c r="A56" s="39" t="s">
        <v>90</v>
      </c>
      <c r="B56" s="32" t="s">
        <v>124</v>
      </c>
      <c r="C56" s="46" t="s">
        <v>36</v>
      </c>
      <c r="D56" s="128"/>
      <c r="E56" s="128"/>
      <c r="F56" s="128"/>
      <c r="G56" s="91">
        <f t="shared" si="0"/>
        <v>0</v>
      </c>
      <c r="H56" s="144"/>
    </row>
    <row r="57" spans="1:9" ht="13.5" thickBot="1">
      <c r="A57" s="39" t="s">
        <v>192</v>
      </c>
      <c r="B57" s="32" t="s">
        <v>125</v>
      </c>
      <c r="C57" s="46" t="s">
        <v>37</v>
      </c>
      <c r="D57" s="128">
        <v>200000</v>
      </c>
      <c r="E57" s="128">
        <v>247595.15</v>
      </c>
      <c r="F57" s="128"/>
      <c r="G57" s="91">
        <f t="shared" si="0"/>
        <v>447595.15</v>
      </c>
      <c r="H57" s="144"/>
      <c r="I57" s="163"/>
    </row>
    <row r="58" spans="1:9" ht="13.5" thickBot="1">
      <c r="A58" s="39" t="s">
        <v>193</v>
      </c>
      <c r="B58" s="32" t="s">
        <v>126</v>
      </c>
      <c r="C58" s="46" t="s">
        <v>38</v>
      </c>
      <c r="D58" s="128"/>
      <c r="E58" s="144">
        <v>496418.22</v>
      </c>
      <c r="F58" s="144">
        <v>108997.04</v>
      </c>
      <c r="G58" s="91">
        <f t="shared" si="0"/>
        <v>605415.26</v>
      </c>
      <c r="H58" s="144"/>
      <c r="I58" s="163"/>
    </row>
    <row r="59" spans="1:9">
      <c r="A59" s="48" t="s">
        <v>227</v>
      </c>
      <c r="B59" s="35" t="s">
        <v>127</v>
      </c>
      <c r="C59" s="47" t="s">
        <v>39</v>
      </c>
      <c r="D59" s="102">
        <f>D61+D62</f>
        <v>0</v>
      </c>
      <c r="E59" s="102">
        <f>E61+E62</f>
        <v>0</v>
      </c>
      <c r="F59" s="102">
        <f>F61+F62</f>
        <v>0</v>
      </c>
      <c r="G59" s="91">
        <f t="shared" si="0"/>
        <v>0</v>
      </c>
      <c r="H59" s="144"/>
    </row>
    <row r="60" spans="1:9" ht="13.5" thickBot="1">
      <c r="A60" s="49" t="s">
        <v>82</v>
      </c>
      <c r="B60" s="35"/>
      <c r="C60" s="50"/>
      <c r="D60" s="103"/>
      <c r="E60" s="103"/>
      <c r="F60" s="103"/>
      <c r="G60" s="104"/>
      <c r="H60" s="144"/>
    </row>
    <row r="61" spans="1:9" ht="13.5" thickBot="1">
      <c r="A61" s="39" t="s">
        <v>228</v>
      </c>
      <c r="B61" s="40" t="s">
        <v>128</v>
      </c>
      <c r="C61" s="46" t="s">
        <v>40</v>
      </c>
      <c r="D61" s="94"/>
      <c r="E61" s="94"/>
      <c r="F61" s="94"/>
      <c r="G61" s="91">
        <f>SUM(D61:F61)</f>
        <v>0</v>
      </c>
      <c r="H61" s="144"/>
    </row>
    <row r="62" spans="1:9" ht="13.5" thickBot="1">
      <c r="A62" s="39" t="s">
        <v>229</v>
      </c>
      <c r="B62" s="32" t="s">
        <v>129</v>
      </c>
      <c r="C62" s="46" t="s">
        <v>41</v>
      </c>
      <c r="D62" s="105"/>
      <c r="E62" s="105"/>
      <c r="F62" s="105"/>
      <c r="G62" s="91">
        <f>SUM(D62:F62)</f>
        <v>0</v>
      </c>
      <c r="H62" s="144"/>
    </row>
    <row r="63" spans="1:9">
      <c r="A63" s="31" t="s">
        <v>194</v>
      </c>
      <c r="B63" s="32" t="s">
        <v>29</v>
      </c>
      <c r="C63" s="46" t="s">
        <v>42</v>
      </c>
      <c r="D63" s="102">
        <f>D66+D68</f>
        <v>0</v>
      </c>
      <c r="E63" s="102">
        <f>E66+E68</f>
        <v>0</v>
      </c>
      <c r="F63" s="102">
        <f>F66+F68</f>
        <v>0</v>
      </c>
      <c r="G63" s="91">
        <f>SUM(D63:F63)</f>
        <v>0</v>
      </c>
      <c r="H63" s="144"/>
    </row>
    <row r="64" spans="1:9">
      <c r="A64" s="34" t="s">
        <v>82</v>
      </c>
      <c r="B64" s="35"/>
      <c r="C64" s="47"/>
      <c r="D64" s="103"/>
      <c r="E64" s="103"/>
      <c r="F64" s="103"/>
      <c r="G64" s="104"/>
      <c r="H64" s="144"/>
    </row>
    <row r="65" spans="1:9" ht="13.5" thickBot="1">
      <c r="A65" s="34" t="s">
        <v>195</v>
      </c>
      <c r="B65" s="38"/>
      <c r="C65" s="47"/>
      <c r="D65" s="99"/>
      <c r="E65" s="99"/>
      <c r="F65" s="99"/>
      <c r="G65" s="100"/>
      <c r="H65" s="144"/>
    </row>
    <row r="66" spans="1:9">
      <c r="A66" s="39" t="s">
        <v>196</v>
      </c>
      <c r="B66" s="40" t="s">
        <v>30</v>
      </c>
      <c r="C66" s="46" t="s">
        <v>43</v>
      </c>
      <c r="D66" s="94"/>
      <c r="E66" s="94"/>
      <c r="F66" s="94"/>
      <c r="G66" s="91">
        <f>SUM(D66:F66)</f>
        <v>0</v>
      </c>
      <c r="H66" s="144"/>
    </row>
    <row r="67" spans="1:9" ht="13.5" thickBot="1">
      <c r="A67" s="34" t="s">
        <v>197</v>
      </c>
      <c r="B67" s="35"/>
      <c r="C67" s="50"/>
      <c r="D67" s="103"/>
      <c r="E67" s="103"/>
      <c r="F67" s="103"/>
      <c r="G67" s="104"/>
      <c r="H67" s="144"/>
    </row>
    <row r="68" spans="1:9" ht="13.5" thickBot="1">
      <c r="A68" s="51" t="s">
        <v>164</v>
      </c>
      <c r="B68" s="40" t="s">
        <v>31</v>
      </c>
      <c r="C68" s="46" t="s">
        <v>44</v>
      </c>
      <c r="D68" s="94"/>
      <c r="E68" s="94"/>
      <c r="F68" s="94"/>
      <c r="G68" s="91">
        <f>SUM(D68:F68)</f>
        <v>0</v>
      </c>
      <c r="H68" s="144"/>
    </row>
    <row r="69" spans="1:9">
      <c r="A69" s="31" t="s">
        <v>199</v>
      </c>
      <c r="B69" s="40" t="s">
        <v>39</v>
      </c>
      <c r="C69" s="46" t="s">
        <v>45</v>
      </c>
      <c r="D69" s="102">
        <f>D72+D73</f>
        <v>0</v>
      </c>
      <c r="E69" s="102">
        <f>E72+E73</f>
        <v>0</v>
      </c>
      <c r="F69" s="102">
        <f>F72+F73</f>
        <v>0</v>
      </c>
      <c r="G69" s="91">
        <f>SUM(D69:F69)</f>
        <v>0</v>
      </c>
      <c r="H69" s="144"/>
    </row>
    <row r="70" spans="1:9">
      <c r="A70" s="34" t="s">
        <v>82</v>
      </c>
      <c r="B70" s="35"/>
      <c r="C70" s="50"/>
      <c r="D70" s="103"/>
      <c r="E70" s="103"/>
      <c r="F70" s="103"/>
      <c r="G70" s="104"/>
      <c r="H70" s="144"/>
    </row>
    <row r="71" spans="1:9" ht="23.25" thickBot="1">
      <c r="A71" s="34" t="s">
        <v>91</v>
      </c>
      <c r="B71" s="38"/>
      <c r="C71" s="47"/>
      <c r="D71" s="103"/>
      <c r="E71" s="103"/>
      <c r="F71" s="103"/>
      <c r="G71" s="104"/>
      <c r="H71" s="144"/>
    </row>
    <row r="72" spans="1:9" ht="13.5" thickBot="1">
      <c r="A72" s="39" t="s">
        <v>92</v>
      </c>
      <c r="B72" s="40" t="s">
        <v>41</v>
      </c>
      <c r="C72" s="46" t="s">
        <v>46</v>
      </c>
      <c r="D72" s="94"/>
      <c r="E72" s="94"/>
      <c r="F72" s="94"/>
      <c r="G72" s="91">
        <f t="shared" ref="G72:G79" si="1">SUM(D72:F72)</f>
        <v>0</v>
      </c>
      <c r="H72" s="144"/>
    </row>
    <row r="73" spans="1:9" ht="13.5" thickBot="1">
      <c r="A73" s="39" t="s">
        <v>93</v>
      </c>
      <c r="B73" s="32" t="s">
        <v>130</v>
      </c>
      <c r="C73" s="52" t="s">
        <v>47</v>
      </c>
      <c r="D73" s="105"/>
      <c r="E73" s="105"/>
      <c r="F73" s="105"/>
      <c r="G73" s="91">
        <f t="shared" si="1"/>
        <v>0</v>
      </c>
      <c r="H73" s="144"/>
    </row>
    <row r="74" spans="1:9">
      <c r="A74" s="31" t="s">
        <v>94</v>
      </c>
      <c r="B74" s="32" t="s">
        <v>42</v>
      </c>
      <c r="C74" s="46" t="s">
        <v>48</v>
      </c>
      <c r="D74" s="96">
        <f>D76+D78</f>
        <v>0</v>
      </c>
      <c r="E74" s="96">
        <f>E76+E78</f>
        <v>0</v>
      </c>
      <c r="F74" s="96">
        <f>F76+F78</f>
        <v>0</v>
      </c>
      <c r="G74" s="91">
        <f t="shared" si="1"/>
        <v>0</v>
      </c>
      <c r="H74" s="144"/>
    </row>
    <row r="75" spans="1:9" ht="13.5" thickBot="1">
      <c r="A75" s="34" t="s">
        <v>82</v>
      </c>
      <c r="B75" s="35"/>
      <c r="C75" s="50"/>
      <c r="D75" s="103"/>
      <c r="E75" s="103"/>
      <c r="F75" s="103"/>
      <c r="G75" s="104"/>
      <c r="H75" s="144"/>
    </row>
    <row r="76" spans="1:9">
      <c r="A76" s="39" t="s">
        <v>168</v>
      </c>
      <c r="B76" s="40" t="s">
        <v>44</v>
      </c>
      <c r="C76" s="46" t="s">
        <v>50</v>
      </c>
      <c r="D76" s="94"/>
      <c r="E76" s="94"/>
      <c r="F76" s="94"/>
      <c r="G76" s="91">
        <f t="shared" si="1"/>
        <v>0</v>
      </c>
      <c r="H76" s="144"/>
    </row>
    <row r="77" spans="1:9" ht="13.5" thickBot="1">
      <c r="A77" s="34" t="s">
        <v>167</v>
      </c>
      <c r="B77" s="38"/>
      <c r="C77" s="47"/>
      <c r="D77" s="99"/>
      <c r="E77" s="99"/>
      <c r="F77" s="99"/>
      <c r="G77" s="100"/>
      <c r="H77" s="144"/>
    </row>
    <row r="78" spans="1:9" ht="13.5" thickBot="1">
      <c r="A78" s="39" t="s">
        <v>95</v>
      </c>
      <c r="B78" s="40" t="s">
        <v>132</v>
      </c>
      <c r="C78" s="46" t="s">
        <v>51</v>
      </c>
      <c r="D78" s="94"/>
      <c r="E78" s="94"/>
      <c r="F78" s="94"/>
      <c r="G78" s="91">
        <f t="shared" si="1"/>
        <v>0</v>
      </c>
      <c r="H78" s="144"/>
    </row>
    <row r="79" spans="1:9" ht="13.5" thickBot="1">
      <c r="A79" s="41" t="s">
        <v>6</v>
      </c>
      <c r="B79" s="53" t="s">
        <v>45</v>
      </c>
      <c r="C79" s="54" t="s">
        <v>131</v>
      </c>
      <c r="D79" s="106">
        <v>545898</v>
      </c>
      <c r="E79" s="144">
        <v>378517.77</v>
      </c>
      <c r="F79" s="144">
        <v>24298.35</v>
      </c>
      <c r="G79" s="91">
        <f t="shared" si="1"/>
        <v>948714.12</v>
      </c>
      <c r="H79" s="144"/>
      <c r="I79" s="134"/>
    </row>
    <row r="80" spans="1:9">
      <c r="A80" s="56"/>
      <c r="B80" s="44"/>
      <c r="C80" s="44"/>
      <c r="D80" s="44"/>
      <c r="E80" s="44"/>
      <c r="F80" s="44"/>
      <c r="G80" s="44" t="s">
        <v>218</v>
      </c>
      <c r="H80" s="145"/>
    </row>
    <row r="81" spans="1:10">
      <c r="A81" s="15"/>
      <c r="B81" s="20" t="s">
        <v>0</v>
      </c>
      <c r="C81" s="186" t="s">
        <v>219</v>
      </c>
      <c r="D81" s="173" t="s">
        <v>270</v>
      </c>
      <c r="E81" s="173" t="s">
        <v>270</v>
      </c>
      <c r="F81" s="21" t="s">
        <v>179</v>
      </c>
      <c r="G81" s="22"/>
      <c r="H81" s="143"/>
    </row>
    <row r="82" spans="1:10">
      <c r="A82" s="19" t="s">
        <v>113</v>
      </c>
      <c r="B82" s="20" t="s">
        <v>80</v>
      </c>
      <c r="C82" s="186"/>
      <c r="D82" s="173" t="s">
        <v>209</v>
      </c>
      <c r="E82" s="173" t="s">
        <v>211</v>
      </c>
      <c r="F82" s="21" t="s">
        <v>180</v>
      </c>
      <c r="G82" s="22" t="s">
        <v>12</v>
      </c>
      <c r="H82" s="143"/>
    </row>
    <row r="83" spans="1:10">
      <c r="A83" s="23"/>
      <c r="B83" s="20" t="s">
        <v>81</v>
      </c>
      <c r="C83" s="187"/>
      <c r="D83" s="174" t="s">
        <v>210</v>
      </c>
      <c r="E83" s="173" t="s">
        <v>212</v>
      </c>
      <c r="F83" s="21" t="s">
        <v>181</v>
      </c>
      <c r="G83" s="22"/>
      <c r="H83" s="143"/>
    </row>
    <row r="84" spans="1:10" ht="13.5" thickBot="1">
      <c r="A84" s="24">
        <v>1</v>
      </c>
      <c r="B84" s="57">
        <v>2</v>
      </c>
      <c r="C84" s="57">
        <v>3</v>
      </c>
      <c r="D84" s="58">
        <v>4</v>
      </c>
      <c r="E84" s="58">
        <v>5</v>
      </c>
      <c r="F84" s="59" t="s">
        <v>13</v>
      </c>
      <c r="G84" s="27" t="s">
        <v>183</v>
      </c>
      <c r="H84" s="143"/>
    </row>
    <row r="85" spans="1:10">
      <c r="A85" s="31" t="s">
        <v>78</v>
      </c>
      <c r="B85" s="40" t="s">
        <v>48</v>
      </c>
      <c r="C85" s="46" t="s">
        <v>52</v>
      </c>
      <c r="D85" s="96">
        <f>D87+D88+D89</f>
        <v>0</v>
      </c>
      <c r="E85" s="96">
        <f>E87+E88+E89</f>
        <v>1633424.93</v>
      </c>
      <c r="F85" s="96">
        <f>F87+F88+F89</f>
        <v>130780.22</v>
      </c>
      <c r="G85" s="91">
        <f>SUM(D85:F85)</f>
        <v>1764205.15</v>
      </c>
      <c r="H85" s="144"/>
    </row>
    <row r="86" spans="1:10" ht="13.5" thickBot="1">
      <c r="A86" s="34" t="s">
        <v>82</v>
      </c>
      <c r="B86" s="35"/>
      <c r="C86" s="47"/>
      <c r="D86" s="103"/>
      <c r="E86" s="103"/>
      <c r="F86" s="103"/>
      <c r="G86" s="104"/>
      <c r="H86" s="144"/>
    </row>
    <row r="87" spans="1:10" ht="13.5" thickBot="1">
      <c r="A87" s="39" t="s">
        <v>96</v>
      </c>
      <c r="B87" s="40" t="s">
        <v>49</v>
      </c>
      <c r="C87" s="46" t="s">
        <v>53</v>
      </c>
      <c r="D87" s="127"/>
      <c r="E87" s="136">
        <v>1339210.1499999999</v>
      </c>
      <c r="F87" s="136">
        <v>32000</v>
      </c>
      <c r="G87" s="91">
        <f t="shared" ref="G87:G96" si="2">SUM(D87:F87)</f>
        <v>1371210.15</v>
      </c>
      <c r="H87" s="136"/>
      <c r="J87" s="170"/>
    </row>
    <row r="88" spans="1:10" ht="13.5" thickBot="1">
      <c r="A88" s="34" t="s">
        <v>97</v>
      </c>
      <c r="B88" s="32" t="s">
        <v>246</v>
      </c>
      <c r="C88" s="46" t="s">
        <v>54</v>
      </c>
      <c r="D88" s="128"/>
      <c r="E88" s="136">
        <v>294214.78000000003</v>
      </c>
      <c r="F88" s="136">
        <v>98780.22</v>
      </c>
      <c r="G88" s="91">
        <f t="shared" si="2"/>
        <v>392995</v>
      </c>
      <c r="H88" s="128"/>
      <c r="I88" s="144"/>
      <c r="J88" s="128"/>
    </row>
    <row r="89" spans="1:10" ht="13.5" thickBot="1">
      <c r="A89" s="60" t="s">
        <v>98</v>
      </c>
      <c r="B89" s="32" t="s">
        <v>247</v>
      </c>
      <c r="C89" s="46" t="s">
        <v>55</v>
      </c>
      <c r="D89" s="105"/>
      <c r="E89" s="105"/>
      <c r="F89" s="105"/>
      <c r="G89" s="91">
        <f t="shared" si="2"/>
        <v>0</v>
      </c>
      <c r="H89" s="178"/>
    </row>
    <row r="90" spans="1:10" ht="13.5" thickBot="1">
      <c r="A90" s="41" t="s">
        <v>204</v>
      </c>
      <c r="B90" s="32" t="s">
        <v>131</v>
      </c>
      <c r="C90" s="46"/>
      <c r="D90" s="105"/>
      <c r="E90" s="128"/>
      <c r="F90" s="128"/>
      <c r="G90" s="91">
        <f t="shared" si="2"/>
        <v>0</v>
      </c>
      <c r="H90" s="144"/>
    </row>
    <row r="91" spans="1:10" ht="23.25" thickBot="1">
      <c r="A91" s="183" t="s">
        <v>315</v>
      </c>
      <c r="B91" s="32" t="s">
        <v>248</v>
      </c>
      <c r="C91" s="46"/>
      <c r="D91" s="102">
        <f>D92-D93+D94</f>
        <v>0</v>
      </c>
      <c r="E91" s="102">
        <f>E92-E93+E94</f>
        <v>-1305636.4199999981</v>
      </c>
      <c r="F91" s="102">
        <f>F92-F93+F94</f>
        <v>-8053.609999999986</v>
      </c>
      <c r="G91" s="91">
        <f t="shared" si="2"/>
        <v>-1313690.0299999979</v>
      </c>
      <c r="H91" s="144"/>
    </row>
    <row r="92" spans="1:10" ht="24" thickBot="1">
      <c r="A92" s="31" t="s">
        <v>284</v>
      </c>
      <c r="B92" s="32" t="s">
        <v>249</v>
      </c>
      <c r="C92" s="46"/>
      <c r="D92" s="102">
        <f>D16-D45</f>
        <v>0</v>
      </c>
      <c r="E92" s="102">
        <f>E16-E45</f>
        <v>-1305636.4199999981</v>
      </c>
      <c r="F92" s="102">
        <f>F16-F45</f>
        <v>-8053.609999999986</v>
      </c>
      <c r="G92" s="91">
        <f t="shared" si="2"/>
        <v>-1313690.0299999979</v>
      </c>
      <c r="H92" s="144"/>
    </row>
    <row r="93" spans="1:10" ht="13.5" thickBot="1">
      <c r="A93" s="31" t="s">
        <v>178</v>
      </c>
      <c r="B93" s="32" t="s">
        <v>250</v>
      </c>
      <c r="C93" s="46"/>
      <c r="D93" s="102"/>
      <c r="E93" s="102"/>
      <c r="F93" s="102"/>
      <c r="G93" s="91">
        <f t="shared" si="2"/>
        <v>0</v>
      </c>
      <c r="H93" s="144"/>
    </row>
    <row r="94" spans="1:10" ht="13.5" thickBot="1">
      <c r="A94" s="182" t="s">
        <v>314</v>
      </c>
      <c r="B94" s="32" t="s">
        <v>313</v>
      </c>
      <c r="C94" s="46"/>
      <c r="D94" s="102"/>
      <c r="E94" s="102"/>
      <c r="F94" s="102"/>
      <c r="G94" s="91"/>
      <c r="H94" s="144"/>
    </row>
    <row r="95" spans="1:10" ht="23.25" thickBot="1">
      <c r="A95" s="61" t="s">
        <v>285</v>
      </c>
      <c r="B95" s="32" t="s">
        <v>56</v>
      </c>
      <c r="C95" s="46"/>
      <c r="D95" s="102">
        <f>D96+D100+D104+D108+D112</f>
        <v>0</v>
      </c>
      <c r="E95" s="102">
        <f>E96+E100+E104+E108+E112</f>
        <v>-1212390.1099999999</v>
      </c>
      <c r="F95" s="102">
        <f>F96+F100+F104+F108+F112</f>
        <v>0</v>
      </c>
      <c r="G95" s="91">
        <f t="shared" si="2"/>
        <v>-1212390.1099999999</v>
      </c>
      <c r="H95" s="144"/>
      <c r="I95" s="144"/>
    </row>
    <row r="96" spans="1:10">
      <c r="A96" s="31" t="s">
        <v>176</v>
      </c>
      <c r="B96" s="32" t="s">
        <v>58</v>
      </c>
      <c r="C96" s="46"/>
      <c r="D96" s="102">
        <f>D98-D99</f>
        <v>0</v>
      </c>
      <c r="E96" s="102">
        <f>E98-E99</f>
        <v>-1212390.1099999999</v>
      </c>
      <c r="F96" s="102">
        <f>F98-F99</f>
        <v>0</v>
      </c>
      <c r="G96" s="91">
        <f t="shared" si="2"/>
        <v>-1212390.1099999999</v>
      </c>
      <c r="H96" s="144"/>
      <c r="I96" s="144"/>
    </row>
    <row r="97" spans="1:10" ht="13.5" thickBot="1">
      <c r="A97" s="34" t="s">
        <v>82</v>
      </c>
      <c r="B97" s="35"/>
      <c r="C97" s="47"/>
      <c r="D97" s="103"/>
      <c r="E97" s="103"/>
      <c r="F97" s="103"/>
      <c r="G97" s="104"/>
      <c r="H97" s="144"/>
    </row>
    <row r="98" spans="1:10" ht="13.5" thickBot="1">
      <c r="A98" s="39" t="s">
        <v>99</v>
      </c>
      <c r="B98" s="40" t="s">
        <v>156</v>
      </c>
      <c r="C98" s="46" t="s">
        <v>56</v>
      </c>
      <c r="D98" s="127"/>
      <c r="E98" s="127">
        <v>126820.04</v>
      </c>
      <c r="F98" s="127">
        <v>32000</v>
      </c>
      <c r="G98" s="91">
        <f>SUM(D98:F98)</f>
        <v>158820.03999999998</v>
      </c>
      <c r="H98" s="144"/>
      <c r="I98" s="134"/>
    </row>
    <row r="99" spans="1:10" ht="13.5" thickBot="1">
      <c r="A99" s="39" t="s">
        <v>100</v>
      </c>
      <c r="B99" s="32" t="s">
        <v>157</v>
      </c>
      <c r="C99" s="46" t="s">
        <v>57</v>
      </c>
      <c r="D99" s="127"/>
      <c r="E99" s="136">
        <f>210780+1128430.15</f>
        <v>1339210.1499999999</v>
      </c>
      <c r="F99" s="136">
        <v>32000</v>
      </c>
      <c r="G99" s="91">
        <f>SUM(D99:F99)</f>
        <v>1371210.15</v>
      </c>
      <c r="H99" s="144"/>
      <c r="I99" s="136"/>
      <c r="J99" s="136"/>
    </row>
    <row r="100" spans="1:10">
      <c r="A100" s="31" t="s">
        <v>101</v>
      </c>
      <c r="B100" s="32" t="s">
        <v>60</v>
      </c>
      <c r="C100" s="46"/>
      <c r="D100" s="102">
        <f>D102-D103</f>
        <v>0</v>
      </c>
      <c r="E100" s="102">
        <f>E102-E103</f>
        <v>0</v>
      </c>
      <c r="F100" s="102">
        <f>F102-F103</f>
        <v>0</v>
      </c>
      <c r="G100" s="91">
        <f>SUM(D100:F100)</f>
        <v>0</v>
      </c>
      <c r="H100" s="144"/>
    </row>
    <row r="101" spans="1:10" ht="13.5" thickBot="1">
      <c r="A101" s="34" t="s">
        <v>82</v>
      </c>
      <c r="B101" s="35"/>
      <c r="C101" s="47"/>
      <c r="D101" s="103"/>
      <c r="E101" s="103"/>
      <c r="F101" s="103"/>
      <c r="G101" s="104"/>
      <c r="H101" s="144"/>
    </row>
    <row r="102" spans="1:10" ht="13.5" thickBot="1">
      <c r="A102" s="39" t="s">
        <v>102</v>
      </c>
      <c r="B102" s="40" t="s">
        <v>133</v>
      </c>
      <c r="C102" s="46" t="s">
        <v>58</v>
      </c>
      <c r="D102" s="94"/>
      <c r="E102" s="94"/>
      <c r="F102" s="94"/>
      <c r="G102" s="91">
        <f>SUM(D102:F102)</f>
        <v>0</v>
      </c>
      <c r="H102" s="144"/>
    </row>
    <row r="103" spans="1:10" ht="13.5" thickBot="1">
      <c r="A103" s="39" t="s">
        <v>103</v>
      </c>
      <c r="B103" s="32" t="s">
        <v>134</v>
      </c>
      <c r="C103" s="46" t="s">
        <v>59</v>
      </c>
      <c r="D103" s="105"/>
      <c r="E103" s="105"/>
      <c r="F103" s="105"/>
      <c r="G103" s="91">
        <f>SUM(D103:F103)</f>
        <v>0</v>
      </c>
      <c r="H103" s="144"/>
    </row>
    <row r="104" spans="1:10">
      <c r="A104" s="31" t="s">
        <v>230</v>
      </c>
      <c r="B104" s="32" t="s">
        <v>135</v>
      </c>
      <c r="C104" s="46"/>
      <c r="D104" s="102">
        <f>D106-D107</f>
        <v>0</v>
      </c>
      <c r="E104" s="102">
        <f>E106-E107</f>
        <v>0</v>
      </c>
      <c r="F104" s="102">
        <f>F106-F107</f>
        <v>0</v>
      </c>
      <c r="G104" s="91">
        <f>SUM(D104:F104)</f>
        <v>0</v>
      </c>
      <c r="H104" s="144"/>
    </row>
    <row r="105" spans="1:10" ht="13.5" thickBot="1">
      <c r="A105" s="34" t="s">
        <v>82</v>
      </c>
      <c r="B105" s="35"/>
      <c r="C105" s="47"/>
      <c r="D105" s="103"/>
      <c r="E105" s="103"/>
      <c r="F105" s="103"/>
      <c r="G105" s="104"/>
      <c r="H105" s="144"/>
    </row>
    <row r="106" spans="1:10" ht="13.5" thickBot="1">
      <c r="A106" s="39" t="s">
        <v>104</v>
      </c>
      <c r="B106" s="40" t="s">
        <v>136</v>
      </c>
      <c r="C106" s="46" t="s">
        <v>60</v>
      </c>
      <c r="D106" s="94"/>
      <c r="E106" s="94"/>
      <c r="F106" s="94"/>
      <c r="G106" s="91">
        <f>SUM(D106:F106)</f>
        <v>0</v>
      </c>
      <c r="H106" s="144"/>
    </row>
    <row r="107" spans="1:10" ht="13.5" thickBot="1">
      <c r="A107" s="39" t="s">
        <v>105</v>
      </c>
      <c r="B107" s="32" t="s">
        <v>137</v>
      </c>
      <c r="C107" s="52" t="s">
        <v>61</v>
      </c>
      <c r="D107" s="105"/>
      <c r="E107" s="105"/>
      <c r="F107" s="105"/>
      <c r="G107" s="91">
        <f>SUM(D107:F107)</f>
        <v>0</v>
      </c>
      <c r="H107" s="144"/>
    </row>
    <row r="108" spans="1:10">
      <c r="A108" s="31" t="s">
        <v>106</v>
      </c>
      <c r="B108" s="40" t="s">
        <v>138</v>
      </c>
      <c r="C108" s="46"/>
      <c r="D108" s="96">
        <f>D110-D111</f>
        <v>0</v>
      </c>
      <c r="E108" s="96">
        <f>E110-E111</f>
        <v>0</v>
      </c>
      <c r="F108" s="96">
        <f>F110-F111</f>
        <v>0</v>
      </c>
      <c r="G108" s="91">
        <f>SUM(D108:F108)</f>
        <v>0</v>
      </c>
      <c r="H108" s="144"/>
    </row>
    <row r="109" spans="1:10" ht="13.5" thickBot="1">
      <c r="A109" s="34" t="s">
        <v>82</v>
      </c>
      <c r="B109" s="35"/>
      <c r="C109" s="50"/>
      <c r="D109" s="103"/>
      <c r="E109" s="103"/>
      <c r="F109" s="103"/>
      <c r="G109" s="104"/>
      <c r="H109" s="144"/>
    </row>
    <row r="110" spans="1:10" ht="13.5" thickBot="1">
      <c r="A110" s="39" t="s">
        <v>107</v>
      </c>
      <c r="B110" s="40" t="s">
        <v>139</v>
      </c>
      <c r="C110" s="46" t="s">
        <v>63</v>
      </c>
      <c r="D110" s="127"/>
      <c r="E110" s="127">
        <v>294214.78000000003</v>
      </c>
      <c r="F110" s="127">
        <v>98780.22</v>
      </c>
      <c r="G110" s="91">
        <f>SUM(D110:F110)</f>
        <v>392995</v>
      </c>
      <c r="H110" s="144"/>
    </row>
    <row r="111" spans="1:10" ht="13.5" thickBot="1">
      <c r="A111" s="60" t="s">
        <v>108</v>
      </c>
      <c r="B111" s="32" t="s">
        <v>140</v>
      </c>
      <c r="C111" s="52" t="s">
        <v>62</v>
      </c>
      <c r="D111" s="127"/>
      <c r="E111" s="136">
        <v>294214.78000000003</v>
      </c>
      <c r="F111" s="136">
        <v>98780.22</v>
      </c>
      <c r="G111" s="91">
        <f>SUM(D111:F111)</f>
        <v>392995</v>
      </c>
      <c r="H111" s="144"/>
      <c r="J111" s="136"/>
    </row>
    <row r="112" spans="1:10" ht="24">
      <c r="A112" s="31" t="s">
        <v>277</v>
      </c>
      <c r="B112" s="40" t="s">
        <v>280</v>
      </c>
      <c r="C112" s="46"/>
      <c r="D112" s="96">
        <f>D114-D115</f>
        <v>0</v>
      </c>
      <c r="E112" s="96">
        <f>E114-E115</f>
        <v>0</v>
      </c>
      <c r="F112" s="96">
        <f>F114-F115</f>
        <v>0</v>
      </c>
      <c r="G112" s="91">
        <f>SUM(D112:F112)</f>
        <v>0</v>
      </c>
      <c r="H112" s="144"/>
    </row>
    <row r="113" spans="1:15" ht="13.5" thickBot="1">
      <c r="A113" s="34" t="s">
        <v>82</v>
      </c>
      <c r="B113" s="35"/>
      <c r="C113" s="50"/>
      <c r="D113" s="103"/>
      <c r="E113" s="103"/>
      <c r="F113" s="103"/>
      <c r="G113" s="104"/>
      <c r="H113" s="144"/>
    </row>
    <row r="114" spans="1:15" ht="13.5" thickBot="1">
      <c r="A114" s="39" t="s">
        <v>278</v>
      </c>
      <c r="B114" s="40" t="s">
        <v>281</v>
      </c>
      <c r="C114" s="46" t="s">
        <v>283</v>
      </c>
      <c r="D114" s="94"/>
      <c r="E114" s="94"/>
      <c r="F114" s="94"/>
      <c r="G114" s="91">
        <f>SUM(D114:F114)</f>
        <v>0</v>
      </c>
      <c r="H114" s="144"/>
    </row>
    <row r="115" spans="1:15">
      <c r="A115" s="60" t="s">
        <v>279</v>
      </c>
      <c r="B115" s="32" t="s">
        <v>282</v>
      </c>
      <c r="C115" s="52" t="s">
        <v>283</v>
      </c>
      <c r="D115" s="105"/>
      <c r="E115" s="105"/>
      <c r="F115" s="105"/>
      <c r="G115" s="91">
        <f>SUM(D115:F115)</f>
        <v>0</v>
      </c>
      <c r="H115" s="144"/>
    </row>
    <row r="116" spans="1:15">
      <c r="A116" s="56"/>
      <c r="B116" s="44"/>
      <c r="C116" s="44"/>
      <c r="D116" s="44"/>
      <c r="E116" s="44"/>
      <c r="F116" s="44"/>
      <c r="G116" s="44" t="s">
        <v>245</v>
      </c>
      <c r="H116" s="145"/>
    </row>
    <row r="117" spans="1:15">
      <c r="A117" s="15"/>
      <c r="B117" s="16" t="s">
        <v>0</v>
      </c>
      <c r="C117" s="185" t="s">
        <v>219</v>
      </c>
      <c r="D117" s="172" t="s">
        <v>270</v>
      </c>
      <c r="E117" s="172" t="s">
        <v>270</v>
      </c>
      <c r="F117" s="17" t="s">
        <v>179</v>
      </c>
      <c r="G117" s="18"/>
      <c r="H117" s="143"/>
    </row>
    <row r="118" spans="1:15">
      <c r="A118" s="23" t="s">
        <v>1</v>
      </c>
      <c r="B118" s="20" t="s">
        <v>80</v>
      </c>
      <c r="C118" s="186"/>
      <c r="D118" s="173" t="s">
        <v>209</v>
      </c>
      <c r="E118" s="173" t="s">
        <v>211</v>
      </c>
      <c r="F118" s="21" t="s">
        <v>180</v>
      </c>
      <c r="G118" s="22" t="s">
        <v>12</v>
      </c>
      <c r="H118" s="143"/>
    </row>
    <row r="119" spans="1:15">
      <c r="A119" s="23"/>
      <c r="B119" s="20" t="s">
        <v>81</v>
      </c>
      <c r="C119" s="187"/>
      <c r="D119" s="174" t="s">
        <v>210</v>
      </c>
      <c r="E119" s="173" t="s">
        <v>212</v>
      </c>
      <c r="F119" s="21" t="s">
        <v>181</v>
      </c>
      <c r="G119" s="22"/>
      <c r="H119" s="143"/>
    </row>
    <row r="120" spans="1:15" ht="13.5" thickBot="1">
      <c r="A120" s="24">
        <v>1</v>
      </c>
      <c r="B120" s="57">
        <v>2</v>
      </c>
      <c r="C120" s="57">
        <v>3</v>
      </c>
      <c r="D120" s="26">
        <v>4</v>
      </c>
      <c r="E120" s="26">
        <v>5</v>
      </c>
      <c r="F120" s="17" t="s">
        <v>13</v>
      </c>
      <c r="G120" s="27" t="s">
        <v>183</v>
      </c>
      <c r="H120" s="143"/>
    </row>
    <row r="121" spans="1:15" ht="24.75" thickBot="1">
      <c r="A121" s="62" t="s">
        <v>177</v>
      </c>
      <c r="B121" s="32" t="s">
        <v>141</v>
      </c>
      <c r="C121" s="63"/>
      <c r="D121" s="107">
        <f>D122-D152</f>
        <v>0</v>
      </c>
      <c r="E121" s="107">
        <f>E122-E152</f>
        <v>-93246.310000000376</v>
      </c>
      <c r="F121" s="107">
        <f>F122-F152</f>
        <v>-8053.609999999986</v>
      </c>
      <c r="G121" s="91">
        <f>SUM(D121:F121)</f>
        <v>-101299.92000000036</v>
      </c>
      <c r="H121" s="144"/>
    </row>
    <row r="122" spans="1:15" ht="24" thickBot="1">
      <c r="A122" s="64" t="s">
        <v>286</v>
      </c>
      <c r="B122" s="32" t="s">
        <v>158</v>
      </c>
      <c r="C122" s="65"/>
      <c r="D122" s="109">
        <f>D123+D127+D131+D135+D139+D143</f>
        <v>0</v>
      </c>
      <c r="E122" s="109">
        <f>E123+E127+E131+E135+E139+E143</f>
        <v>-68822.930000000371</v>
      </c>
      <c r="F122" s="109">
        <f>F123+F127+F131+F135+F139+F143</f>
        <v>-8053.609999999986</v>
      </c>
      <c r="G122" s="91">
        <f>SUM(D122:F122)</f>
        <v>-76876.540000000357</v>
      </c>
      <c r="H122" s="144"/>
    </row>
    <row r="123" spans="1:15">
      <c r="A123" s="31" t="s">
        <v>231</v>
      </c>
      <c r="B123" s="32" t="s">
        <v>57</v>
      </c>
      <c r="C123" s="65"/>
      <c r="D123" s="110">
        <f>D125-D126</f>
        <v>0</v>
      </c>
      <c r="E123" s="110">
        <f>E125-E126</f>
        <v>-61844.150000000373</v>
      </c>
      <c r="F123" s="110">
        <f>F125-F126</f>
        <v>-3053.609999999986</v>
      </c>
      <c r="G123" s="166">
        <f>SUM(D123:F123)</f>
        <v>-64897.760000000359</v>
      </c>
      <c r="H123" s="144"/>
      <c r="I123" s="134"/>
    </row>
    <row r="124" spans="1:15" ht="13.5" thickBot="1">
      <c r="A124" s="34" t="s">
        <v>82</v>
      </c>
      <c r="B124" s="35"/>
      <c r="C124" s="36"/>
      <c r="D124" s="111"/>
      <c r="E124" s="112"/>
      <c r="F124" s="112"/>
      <c r="G124" s="113"/>
      <c r="H124" s="146"/>
    </row>
    <row r="125" spans="1:15" ht="13.5" thickBot="1">
      <c r="A125" s="34" t="s">
        <v>232</v>
      </c>
      <c r="B125" s="40" t="s">
        <v>159</v>
      </c>
      <c r="C125" s="46" t="s">
        <v>64</v>
      </c>
      <c r="D125" s="93">
        <v>785898</v>
      </c>
      <c r="E125" s="144">
        <v>9715312</v>
      </c>
      <c r="F125" s="144">
        <v>311022</v>
      </c>
      <c r="G125" s="91">
        <f>SUM(D125:F125)</f>
        <v>10812232</v>
      </c>
      <c r="H125" s="137">
        <f>D36</f>
        <v>0</v>
      </c>
      <c r="I125" s="137">
        <f>E18+E35</f>
        <v>9715312</v>
      </c>
      <c r="J125" s="137"/>
      <c r="N125" s="129"/>
      <c r="O125" s="130"/>
    </row>
    <row r="126" spans="1:15" ht="13.5" thickBot="1">
      <c r="A126" s="60" t="s">
        <v>233</v>
      </c>
      <c r="B126" s="32" t="s">
        <v>160</v>
      </c>
      <c r="C126" s="52" t="s">
        <v>65</v>
      </c>
      <c r="D126" s="93">
        <v>785898</v>
      </c>
      <c r="E126" s="132">
        <v>9777156.1500000004</v>
      </c>
      <c r="F126" s="132">
        <v>314075.61</v>
      </c>
      <c r="G126" s="91">
        <f>SUM(D126:F126)</f>
        <v>10877129.76</v>
      </c>
      <c r="H126" s="138">
        <v>1120034.32</v>
      </c>
      <c r="I126" s="137">
        <f>8813207.43+153521.48</f>
        <v>8966728.9100000001</v>
      </c>
      <c r="J126" s="137"/>
      <c r="N126" s="131"/>
      <c r="O126" s="132"/>
    </row>
    <row r="127" spans="1:15">
      <c r="A127" s="66" t="s">
        <v>271</v>
      </c>
      <c r="B127" s="32" t="s">
        <v>59</v>
      </c>
      <c r="C127" s="46"/>
      <c r="D127" s="102">
        <f>D129-D130</f>
        <v>0</v>
      </c>
      <c r="E127" s="102">
        <f>E129-E130</f>
        <v>0</v>
      </c>
      <c r="F127" s="102">
        <f>F129-F130</f>
        <v>0</v>
      </c>
      <c r="G127" s="91">
        <f>SUM(D127:F127)</f>
        <v>0</v>
      </c>
      <c r="H127" s="144"/>
    </row>
    <row r="128" spans="1:15" ht="13.5" thickBot="1">
      <c r="A128" s="34" t="s">
        <v>82</v>
      </c>
      <c r="B128" s="35"/>
      <c r="C128" s="47"/>
      <c r="D128" s="103"/>
      <c r="E128" s="103"/>
      <c r="F128" s="103"/>
      <c r="G128" s="104"/>
      <c r="H128" s="144"/>
    </row>
    <row r="129" spans="1:8" ht="13.5" thickBot="1">
      <c r="A129" s="67" t="s">
        <v>272</v>
      </c>
      <c r="B129" s="40" t="s">
        <v>142</v>
      </c>
      <c r="C129" s="46" t="s">
        <v>66</v>
      </c>
      <c r="D129" s="94"/>
      <c r="E129" s="94"/>
      <c r="F129" s="94"/>
      <c r="G129" s="91">
        <f>SUM(D129:F129)</f>
        <v>0</v>
      </c>
      <c r="H129" s="144"/>
    </row>
    <row r="130" spans="1:8" ht="13.5" thickBot="1">
      <c r="A130" s="67" t="s">
        <v>273</v>
      </c>
      <c r="B130" s="40" t="s">
        <v>143</v>
      </c>
      <c r="C130" s="33" t="s">
        <v>68</v>
      </c>
      <c r="D130" s="93"/>
      <c r="E130" s="93"/>
      <c r="F130" s="93"/>
      <c r="G130" s="91">
        <f>SUM(D130:F130)</f>
        <v>0</v>
      </c>
      <c r="H130" s="144"/>
    </row>
    <row r="131" spans="1:8">
      <c r="A131" s="66" t="s">
        <v>79</v>
      </c>
      <c r="B131" s="32" t="s">
        <v>62</v>
      </c>
      <c r="C131" s="33"/>
      <c r="D131" s="95">
        <f>D133-D134</f>
        <v>0</v>
      </c>
      <c r="E131" s="95">
        <f>E133-E134</f>
        <v>0</v>
      </c>
      <c r="F131" s="95">
        <f>F133-F134</f>
        <v>0</v>
      </c>
      <c r="G131" s="91">
        <f>SUM(D131:F131)</f>
        <v>0</v>
      </c>
      <c r="H131" s="144"/>
    </row>
    <row r="132" spans="1:8" ht="13.5" thickBot="1">
      <c r="A132" s="34" t="s">
        <v>82</v>
      </c>
      <c r="B132" s="35"/>
      <c r="C132" s="37"/>
      <c r="D132" s="97"/>
      <c r="E132" s="97"/>
      <c r="F132" s="97"/>
      <c r="G132" s="104"/>
      <c r="H132" s="144"/>
    </row>
    <row r="133" spans="1:8" ht="13.5" thickBot="1">
      <c r="A133" s="39" t="s">
        <v>109</v>
      </c>
      <c r="B133" s="40" t="s">
        <v>144</v>
      </c>
      <c r="C133" s="33" t="s">
        <v>67</v>
      </c>
      <c r="D133" s="94"/>
      <c r="E133" s="94"/>
      <c r="F133" s="94"/>
      <c r="G133" s="91">
        <f>SUM(D133:F133)</f>
        <v>0</v>
      </c>
      <c r="H133" s="144"/>
    </row>
    <row r="134" spans="1:8" ht="13.5" thickBot="1">
      <c r="A134" s="34" t="s">
        <v>110</v>
      </c>
      <c r="B134" s="32" t="s">
        <v>145</v>
      </c>
      <c r="C134" s="33" t="s">
        <v>69</v>
      </c>
      <c r="D134" s="92"/>
      <c r="E134" s="92"/>
      <c r="F134" s="92"/>
      <c r="G134" s="91">
        <f>SUM(D134:F134)</f>
        <v>0</v>
      </c>
      <c r="H134" s="144"/>
    </row>
    <row r="135" spans="1:8">
      <c r="A135" s="66" t="s">
        <v>234</v>
      </c>
      <c r="B135" s="32" t="s">
        <v>146</v>
      </c>
      <c r="C135" s="33"/>
      <c r="D135" s="95">
        <f>D137-D138</f>
        <v>0</v>
      </c>
      <c r="E135" s="95">
        <f>E137-E138</f>
        <v>0</v>
      </c>
      <c r="F135" s="95">
        <f>F137-F138</f>
        <v>0</v>
      </c>
      <c r="G135" s="91">
        <f>SUM(D135:F135)</f>
        <v>0</v>
      </c>
      <c r="H135" s="144"/>
    </row>
    <row r="136" spans="1:8" ht="13.5" thickBot="1">
      <c r="A136" s="34" t="s">
        <v>82</v>
      </c>
      <c r="B136" s="35"/>
      <c r="C136" s="37"/>
      <c r="D136" s="97"/>
      <c r="E136" s="97"/>
      <c r="F136" s="97"/>
      <c r="G136" s="104"/>
      <c r="H136" s="144"/>
    </row>
    <row r="137" spans="1:8" ht="23.25" thickBot="1">
      <c r="A137" s="39" t="s">
        <v>235</v>
      </c>
      <c r="B137" s="40" t="s">
        <v>147</v>
      </c>
      <c r="C137" s="33" t="s">
        <v>115</v>
      </c>
      <c r="D137" s="93"/>
      <c r="E137" s="93"/>
      <c r="F137" s="93"/>
      <c r="G137" s="91">
        <f>SUM(D137:F137)</f>
        <v>0</v>
      </c>
      <c r="H137" s="144"/>
    </row>
    <row r="138" spans="1:8" ht="23.25" thickBot="1">
      <c r="A138" s="34" t="s">
        <v>236</v>
      </c>
      <c r="B138" s="32" t="s">
        <v>148</v>
      </c>
      <c r="C138" s="33" t="s">
        <v>116</v>
      </c>
      <c r="D138" s="92"/>
      <c r="E138" s="92"/>
      <c r="F138" s="92"/>
      <c r="G138" s="91">
        <f>SUM(D138:F138)</f>
        <v>0</v>
      </c>
      <c r="H138" s="144"/>
    </row>
    <row r="139" spans="1:8">
      <c r="A139" s="66" t="s">
        <v>175</v>
      </c>
      <c r="B139" s="35" t="s">
        <v>172</v>
      </c>
      <c r="C139" s="37"/>
      <c r="D139" s="115">
        <f>D141-D142</f>
        <v>0</v>
      </c>
      <c r="E139" s="115">
        <f>E141-E142</f>
        <v>0</v>
      </c>
      <c r="F139" s="115">
        <f>F141-F142</f>
        <v>0</v>
      </c>
      <c r="G139" s="91">
        <f>SUM(D139:F139)</f>
        <v>0</v>
      </c>
      <c r="H139" s="144"/>
    </row>
    <row r="140" spans="1:8" ht="13.5" thickBot="1">
      <c r="A140" s="34" t="s">
        <v>82</v>
      </c>
      <c r="B140" s="35"/>
      <c r="C140" s="36"/>
      <c r="D140" s="97"/>
      <c r="E140" s="97"/>
      <c r="F140" s="97"/>
      <c r="G140" s="104"/>
      <c r="H140" s="144"/>
    </row>
    <row r="141" spans="1:8" ht="13.5" thickBot="1">
      <c r="A141" s="39" t="s">
        <v>237</v>
      </c>
      <c r="B141" s="38" t="s">
        <v>173</v>
      </c>
      <c r="C141" s="33" t="s">
        <v>170</v>
      </c>
      <c r="D141" s="101"/>
      <c r="E141" s="101"/>
      <c r="F141" s="101"/>
      <c r="G141" s="91">
        <f>SUM(D141:F141)</f>
        <v>0</v>
      </c>
      <c r="H141" s="144"/>
    </row>
    <row r="142" spans="1:8" ht="13.5" thickBot="1">
      <c r="A142" s="39" t="s">
        <v>238</v>
      </c>
      <c r="B142" s="35" t="s">
        <v>174</v>
      </c>
      <c r="C142" s="33" t="s">
        <v>171</v>
      </c>
      <c r="D142" s="116"/>
      <c r="E142" s="116"/>
      <c r="F142" s="116"/>
      <c r="G142" s="91">
        <f>SUM(D142:F142)</f>
        <v>0</v>
      </c>
      <c r="H142" s="144"/>
    </row>
    <row r="143" spans="1:8">
      <c r="A143" s="66" t="s">
        <v>274</v>
      </c>
      <c r="B143" s="35" t="s">
        <v>149</v>
      </c>
      <c r="C143" s="37"/>
      <c r="D143" s="115">
        <f>D145-D146</f>
        <v>0</v>
      </c>
      <c r="E143" s="115">
        <f>E145-E146</f>
        <v>-6978.7799999999988</v>
      </c>
      <c r="F143" s="115">
        <f>F145-F146</f>
        <v>-5000</v>
      </c>
      <c r="G143" s="91">
        <f>SUM(D143:F143)</f>
        <v>-11978.779999999999</v>
      </c>
      <c r="H143" s="144"/>
    </row>
    <row r="144" spans="1:8" ht="13.5" thickBot="1">
      <c r="A144" s="34" t="s">
        <v>82</v>
      </c>
      <c r="B144" s="35"/>
      <c r="C144" s="36"/>
      <c r="D144" s="97"/>
      <c r="E144" s="97"/>
      <c r="F144" s="97"/>
      <c r="G144" s="104"/>
      <c r="H144" s="144" t="s">
        <v>306</v>
      </c>
    </row>
    <row r="145" spans="1:8" ht="13.5" thickBot="1">
      <c r="A145" s="39" t="s">
        <v>239</v>
      </c>
      <c r="B145" s="40" t="s">
        <v>150</v>
      </c>
      <c r="C145" s="33" t="s">
        <v>71</v>
      </c>
      <c r="D145" s="126"/>
      <c r="E145" s="126">
        <v>87797.19</v>
      </c>
      <c r="F145" s="126"/>
      <c r="G145" s="91">
        <f>SUM(D145:F145)</f>
        <v>87797.19</v>
      </c>
      <c r="H145" s="126">
        <v>99500</v>
      </c>
    </row>
    <row r="146" spans="1:8" ht="13.5" thickBot="1">
      <c r="A146" s="39" t="s">
        <v>240</v>
      </c>
      <c r="B146" s="32" t="s">
        <v>151</v>
      </c>
      <c r="C146" s="42" t="s">
        <v>70</v>
      </c>
      <c r="D146" s="126"/>
      <c r="E146" s="133">
        <f>30000+62455.36+2320.61</f>
        <v>94775.97</v>
      </c>
      <c r="F146" s="133">
        <v>5000</v>
      </c>
      <c r="G146" s="91">
        <f>SUM(D146:F146)</f>
        <v>99775.97</v>
      </c>
      <c r="H146" s="144"/>
    </row>
    <row r="147" spans="1:8">
      <c r="A147" s="56"/>
      <c r="B147" s="44"/>
      <c r="C147" s="44"/>
      <c r="D147" s="44"/>
      <c r="E147" s="44"/>
      <c r="F147" s="44"/>
      <c r="G147" s="44" t="s">
        <v>244</v>
      </c>
      <c r="H147" s="145"/>
    </row>
    <row r="148" spans="1:8">
      <c r="A148" s="15"/>
      <c r="B148" s="16" t="s">
        <v>0</v>
      </c>
      <c r="C148" s="185" t="s">
        <v>219</v>
      </c>
      <c r="D148" s="172" t="s">
        <v>270</v>
      </c>
      <c r="E148" s="172" t="s">
        <v>270</v>
      </c>
      <c r="F148" s="17" t="s">
        <v>179</v>
      </c>
      <c r="G148" s="18"/>
      <c r="H148" s="143"/>
    </row>
    <row r="149" spans="1:8">
      <c r="A149" s="23" t="s">
        <v>1</v>
      </c>
      <c r="B149" s="20" t="s">
        <v>80</v>
      </c>
      <c r="C149" s="186"/>
      <c r="D149" s="173" t="s">
        <v>209</v>
      </c>
      <c r="E149" s="173" t="s">
        <v>211</v>
      </c>
      <c r="F149" s="21" t="s">
        <v>180</v>
      </c>
      <c r="G149" s="22" t="s">
        <v>12</v>
      </c>
      <c r="H149" s="143"/>
    </row>
    <row r="150" spans="1:8">
      <c r="A150" s="23"/>
      <c r="B150" s="20" t="s">
        <v>81</v>
      </c>
      <c r="C150" s="187"/>
      <c r="D150" s="174" t="s">
        <v>210</v>
      </c>
      <c r="E150" s="173" t="s">
        <v>212</v>
      </c>
      <c r="F150" s="21" t="s">
        <v>181</v>
      </c>
      <c r="G150" s="22"/>
      <c r="H150" s="143"/>
    </row>
    <row r="151" spans="1:8" ht="13.5" thickBot="1">
      <c r="A151" s="24">
        <v>1</v>
      </c>
      <c r="B151" s="57">
        <v>2</v>
      </c>
      <c r="C151" s="57">
        <v>3</v>
      </c>
      <c r="D151" s="26">
        <v>4</v>
      </c>
      <c r="E151" s="26">
        <v>5</v>
      </c>
      <c r="F151" s="17" t="s">
        <v>13</v>
      </c>
      <c r="G151" s="27" t="s">
        <v>183</v>
      </c>
      <c r="H151" s="143"/>
    </row>
    <row r="152" spans="1:8" ht="13.5" thickBot="1">
      <c r="A152" s="61" t="s">
        <v>287</v>
      </c>
      <c r="B152" s="40" t="s">
        <v>64</v>
      </c>
      <c r="C152" s="33"/>
      <c r="D152" s="108">
        <f>D153+D157+D161</f>
        <v>0</v>
      </c>
      <c r="E152" s="108">
        <f>E153+E157+E161</f>
        <v>24423.379999999997</v>
      </c>
      <c r="F152" s="108">
        <f>F153+F157+F161</f>
        <v>0</v>
      </c>
      <c r="G152" s="91">
        <f>SUM(D152:F152)</f>
        <v>24423.379999999997</v>
      </c>
      <c r="H152" s="144"/>
    </row>
    <row r="153" spans="1:8" ht="24">
      <c r="A153" s="31" t="s">
        <v>226</v>
      </c>
      <c r="B153" s="40" t="s">
        <v>66</v>
      </c>
      <c r="C153" s="33"/>
      <c r="D153" s="117">
        <f>D155-D156</f>
        <v>0</v>
      </c>
      <c r="E153" s="117">
        <f>E155-E156</f>
        <v>0</v>
      </c>
      <c r="F153" s="117">
        <f>F155-F156</f>
        <v>0</v>
      </c>
      <c r="G153" s="91">
        <f>SUM(D153:F153)</f>
        <v>0</v>
      </c>
      <c r="H153" s="144"/>
    </row>
    <row r="154" spans="1:8" ht="13.5" thickBot="1">
      <c r="A154" s="34" t="s">
        <v>82</v>
      </c>
      <c r="B154" s="35"/>
      <c r="C154" s="37"/>
      <c r="D154" s="118"/>
      <c r="E154" s="118"/>
      <c r="F154" s="118"/>
      <c r="G154" s="113"/>
      <c r="H154" s="146"/>
    </row>
    <row r="155" spans="1:8" ht="23.25" thickBot="1">
      <c r="A155" s="34" t="s">
        <v>224</v>
      </c>
      <c r="B155" s="40" t="s">
        <v>152</v>
      </c>
      <c r="C155" s="33" t="s">
        <v>72</v>
      </c>
      <c r="D155" s="114"/>
      <c r="E155" s="114"/>
      <c r="F155" s="114"/>
      <c r="G155" s="91">
        <f>SUM(D155:F155)</f>
        <v>0</v>
      </c>
      <c r="H155" s="144"/>
    </row>
    <row r="156" spans="1:8" ht="23.25" thickBot="1">
      <c r="A156" s="60" t="s">
        <v>225</v>
      </c>
      <c r="B156" s="40" t="s">
        <v>153</v>
      </c>
      <c r="C156" s="33" t="s">
        <v>73</v>
      </c>
      <c r="D156" s="119"/>
      <c r="E156" s="119"/>
      <c r="F156" s="119"/>
      <c r="G156" s="91">
        <f>SUM(D156:F156)</f>
        <v>0</v>
      </c>
      <c r="H156" s="144"/>
    </row>
    <row r="157" spans="1:8" ht="24">
      <c r="A157" s="31" t="s">
        <v>241</v>
      </c>
      <c r="B157" s="32" t="s">
        <v>67</v>
      </c>
      <c r="C157" s="42"/>
      <c r="D157" s="120">
        <f>D159-D160</f>
        <v>0</v>
      </c>
      <c r="E157" s="120">
        <f>E159-E160</f>
        <v>0</v>
      </c>
      <c r="F157" s="120">
        <f>F159-F160</f>
        <v>0</v>
      </c>
      <c r="G157" s="91">
        <f>SUM(D157:F157)</f>
        <v>0</v>
      </c>
      <c r="H157" s="144"/>
    </row>
    <row r="158" spans="1:8" ht="13.5" thickBot="1">
      <c r="A158" s="3" t="s">
        <v>82</v>
      </c>
      <c r="B158" s="38"/>
      <c r="C158" s="37"/>
      <c r="D158" s="111"/>
      <c r="E158" s="111"/>
      <c r="F158" s="111"/>
      <c r="G158" s="121"/>
      <c r="H158" s="146"/>
    </row>
    <row r="159" spans="1:8" ht="23.25" thickBot="1">
      <c r="A159" s="68" t="s">
        <v>242</v>
      </c>
      <c r="B159" s="40" t="s">
        <v>161</v>
      </c>
      <c r="C159" s="33" t="s">
        <v>202</v>
      </c>
      <c r="D159" s="122"/>
      <c r="E159" s="122"/>
      <c r="F159" s="122"/>
      <c r="G159" s="91">
        <f>SUM(D159:F159)</f>
        <v>0</v>
      </c>
      <c r="H159" s="144"/>
    </row>
    <row r="160" spans="1:8" ht="23.25" thickBot="1">
      <c r="A160" s="60" t="s">
        <v>243</v>
      </c>
      <c r="B160" s="40" t="s">
        <v>162</v>
      </c>
      <c r="C160" s="33" t="s">
        <v>203</v>
      </c>
      <c r="D160" s="119"/>
      <c r="E160" s="119"/>
      <c r="F160" s="119"/>
      <c r="G160" s="91">
        <f>SUM(D160:F160)</f>
        <v>0</v>
      </c>
      <c r="H160" s="144"/>
    </row>
    <row r="161" spans="1:17">
      <c r="A161" s="48" t="s">
        <v>200</v>
      </c>
      <c r="B161" s="32" t="s">
        <v>115</v>
      </c>
      <c r="C161" s="33"/>
      <c r="D161" s="95">
        <f>D163-D164</f>
        <v>0</v>
      </c>
      <c r="E161" s="95">
        <f>E163-E164</f>
        <v>24423.379999999997</v>
      </c>
      <c r="F161" s="95">
        <f>F163-F164</f>
        <v>0</v>
      </c>
      <c r="G161" s="91">
        <f>SUM(D161:F161)</f>
        <v>24423.379999999997</v>
      </c>
      <c r="H161" s="144"/>
    </row>
    <row r="162" spans="1:17" ht="13.5" thickBot="1">
      <c r="A162" s="49" t="s">
        <v>82</v>
      </c>
      <c r="B162" s="35"/>
      <c r="C162" s="37"/>
      <c r="D162" s="97"/>
      <c r="E162" s="97"/>
      <c r="F162" s="97"/>
      <c r="G162" s="104"/>
      <c r="H162" s="144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3.5" thickBot="1">
      <c r="A163" s="51" t="s">
        <v>111</v>
      </c>
      <c r="B163" s="40" t="s">
        <v>154</v>
      </c>
      <c r="C163" s="33" t="s">
        <v>74</v>
      </c>
      <c r="D163" s="126"/>
      <c r="E163" s="126">
        <v>39779.89</v>
      </c>
      <c r="F163" s="126"/>
      <c r="G163" s="91">
        <f>SUM(D163:F163)</f>
        <v>39779.89</v>
      </c>
      <c r="H163" s="126"/>
      <c r="I163" s="69"/>
      <c r="J163" s="69"/>
      <c r="K163" s="69"/>
      <c r="L163" s="69"/>
      <c r="M163" s="69"/>
      <c r="N163" s="69"/>
      <c r="O163" s="69"/>
      <c r="P163" s="69"/>
      <c r="Q163" s="69"/>
    </row>
    <row r="164" spans="1:17" ht="13.5" thickBot="1">
      <c r="A164" s="60" t="s">
        <v>112</v>
      </c>
      <c r="B164" s="53" t="s">
        <v>155</v>
      </c>
      <c r="C164" s="55" t="s">
        <v>75</v>
      </c>
      <c r="D164" s="126"/>
      <c r="E164" s="133">
        <f>13035.9+2320.61</f>
        <v>15356.51</v>
      </c>
      <c r="F164" s="133"/>
      <c r="G164" s="91">
        <f>SUM(D164:F164)</f>
        <v>15356.51</v>
      </c>
      <c r="H164" s="144"/>
      <c r="I164" s="69"/>
      <c r="J164" s="69"/>
      <c r="K164" s="69"/>
      <c r="L164" s="69"/>
      <c r="M164" s="69"/>
      <c r="N164" s="69"/>
      <c r="O164" s="69"/>
      <c r="P164" s="69"/>
      <c r="Q164" s="69"/>
    </row>
    <row r="165" spans="1:17">
      <c r="A165" s="34"/>
      <c r="B165" s="85"/>
      <c r="C165" s="85"/>
      <c r="D165" s="124">
        <f>SUM(D121+D95)</f>
        <v>0</v>
      </c>
      <c r="E165" s="124">
        <f>SUM(E121+E95)</f>
        <v>-1305636.4200000002</v>
      </c>
      <c r="F165" s="124">
        <f>SUM(F121+F95)</f>
        <v>-8053.609999999986</v>
      </c>
      <c r="G165" s="124">
        <f>SUM(G95+G121)</f>
        <v>-1313690.0300000003</v>
      </c>
      <c r="H165" s="147"/>
      <c r="I165" s="69"/>
      <c r="J165" s="69"/>
      <c r="K165" s="69"/>
      <c r="L165" s="69"/>
      <c r="M165" s="69"/>
      <c r="N165" s="69"/>
      <c r="O165" s="69"/>
      <c r="P165" s="69"/>
      <c r="Q165" s="69"/>
    </row>
    <row r="166" spans="1:17">
      <c r="A166" s="34"/>
      <c r="B166" s="85"/>
      <c r="C166" s="85"/>
      <c r="D166" s="125" t="str">
        <f>IF(D91=D165," ","Фин.рез.не сходится")</f>
        <v xml:space="preserve"> </v>
      </c>
      <c r="E166" s="125" t="str">
        <f>IF(E91=E165," ","Фин.рез.не сходится")</f>
        <v xml:space="preserve"> </v>
      </c>
      <c r="F166" s="125" t="str">
        <f>IF(F91=F165," ","Фин.рез.не сходится")</f>
        <v xml:space="preserve"> </v>
      </c>
      <c r="G166" s="125" t="str">
        <f>IF(G91=G165," ","Фин.рез.не сходится")</f>
        <v xml:space="preserve"> </v>
      </c>
      <c r="H166" s="148"/>
      <c r="I166" s="69"/>
      <c r="J166" s="69"/>
      <c r="K166" s="69"/>
      <c r="L166" s="69"/>
      <c r="M166" s="69"/>
      <c r="N166" s="69"/>
      <c r="O166" s="69"/>
      <c r="P166" s="69"/>
      <c r="Q166" s="69"/>
    </row>
    <row r="167" spans="1:17">
      <c r="A167" s="34"/>
      <c r="B167" s="85"/>
      <c r="C167" s="85"/>
      <c r="D167" s="135">
        <f>D91</f>
        <v>0</v>
      </c>
      <c r="E167" s="135">
        <f>E91</f>
        <v>-1305636.4199999981</v>
      </c>
      <c r="F167" s="135">
        <f>F91</f>
        <v>-8053.609999999986</v>
      </c>
      <c r="G167" s="125"/>
      <c r="H167" s="148"/>
      <c r="I167" s="69"/>
      <c r="J167" s="69"/>
      <c r="K167" s="69"/>
      <c r="L167" s="69"/>
      <c r="M167" s="69"/>
      <c r="N167" s="69"/>
      <c r="O167" s="69"/>
      <c r="P167" s="69"/>
      <c r="Q167" s="69"/>
    </row>
    <row r="168" spans="1:17">
      <c r="A168" s="34"/>
      <c r="B168" s="85"/>
      <c r="C168" s="85"/>
      <c r="D168" s="135">
        <f>D165-D167</f>
        <v>0</v>
      </c>
      <c r="E168" s="135">
        <f>E165-E167</f>
        <v>-2.0954757928848267E-9</v>
      </c>
      <c r="F168" s="135">
        <f>F165-F167</f>
        <v>0</v>
      </c>
      <c r="G168" s="125"/>
      <c r="H168" s="148"/>
      <c r="I168" s="69"/>
      <c r="J168" s="69"/>
      <c r="K168" s="69"/>
      <c r="L168" s="69"/>
      <c r="M168" s="69"/>
      <c r="N168" s="69"/>
      <c r="O168" s="69"/>
      <c r="P168" s="69"/>
      <c r="Q168" s="69"/>
    </row>
    <row r="169" spans="1:17" ht="15">
      <c r="A169" s="70" t="s">
        <v>264</v>
      </c>
      <c r="B169" s="5" t="s">
        <v>267</v>
      </c>
      <c r="C169" s="5"/>
      <c r="F169" s="71"/>
      <c r="G169" s="72"/>
      <c r="H169" s="149"/>
      <c r="I169" s="73"/>
      <c r="J169" s="73"/>
    </row>
    <row r="170" spans="1:17" ht="15">
      <c r="A170" s="5" t="s">
        <v>265</v>
      </c>
      <c r="B170" s="5" t="s">
        <v>266</v>
      </c>
      <c r="C170" s="5"/>
      <c r="F170" s="71"/>
      <c r="G170" s="72"/>
      <c r="H170" s="149"/>
      <c r="I170" s="73"/>
      <c r="J170" s="73"/>
    </row>
    <row r="171" spans="1:17" ht="15">
      <c r="A171" s="74" t="s">
        <v>276</v>
      </c>
      <c r="B171" s="3"/>
      <c r="C171" s="75"/>
      <c r="D171" s="76"/>
      <c r="E171" s="76"/>
      <c r="F171" s="77"/>
      <c r="G171" s="77"/>
      <c r="H171" s="150"/>
      <c r="I171" s="69"/>
      <c r="J171" s="78"/>
      <c r="K171" s="69"/>
    </row>
    <row r="172" spans="1:17" ht="15">
      <c r="A172" s="69"/>
      <c r="B172" s="3" t="s">
        <v>268</v>
      </c>
      <c r="C172" s="79"/>
      <c r="D172" s="80"/>
      <c r="E172" s="80"/>
      <c r="F172" s="72"/>
      <c r="G172" s="72"/>
      <c r="H172" s="149"/>
      <c r="I172" s="69"/>
      <c r="J172" s="73"/>
      <c r="K172" s="69"/>
    </row>
    <row r="173" spans="1:17" ht="15">
      <c r="A173" s="81" t="s">
        <v>288</v>
      </c>
      <c r="B173" s="3"/>
      <c r="C173" s="3"/>
      <c r="D173" s="3"/>
      <c r="E173" s="80"/>
      <c r="F173" s="80"/>
      <c r="G173" s="72"/>
      <c r="H173" s="149"/>
      <c r="I173" s="73"/>
      <c r="J173" s="69"/>
      <c r="K173" s="69"/>
    </row>
    <row r="174" spans="1:17" ht="15">
      <c r="A174" s="3" t="s">
        <v>269</v>
      </c>
      <c r="B174" s="3"/>
      <c r="C174" s="3"/>
      <c r="D174" s="82"/>
      <c r="E174" s="80"/>
      <c r="F174" s="80"/>
      <c r="G174" s="72"/>
      <c r="H174" s="149"/>
      <c r="I174" s="73"/>
      <c r="J174" s="69"/>
      <c r="K174" s="69"/>
    </row>
    <row r="175" spans="1:17">
      <c r="A175" s="81" t="s">
        <v>289</v>
      </c>
    </row>
    <row r="176" spans="1:17">
      <c r="A176" s="83" t="s">
        <v>275</v>
      </c>
      <c r="C176" s="84"/>
      <c r="D176" s="85"/>
      <c r="E176" s="85"/>
      <c r="F176" s="85"/>
    </row>
    <row r="177" spans="1:15">
      <c r="A177" s="5"/>
      <c r="B177" s="5"/>
      <c r="C177" s="5"/>
      <c r="D177" s="8"/>
      <c r="E177" s="8"/>
      <c r="F177" s="5"/>
      <c r="G177" s="5"/>
      <c r="H177" s="152"/>
      <c r="I177" s="86"/>
    </row>
    <row r="178" spans="1:15">
      <c r="A178" s="5" t="s">
        <v>263</v>
      </c>
      <c r="B178" s="5"/>
      <c r="C178" s="5"/>
      <c r="D178" s="70"/>
      <c r="E178" s="87"/>
      <c r="F178" s="87"/>
      <c r="G178" s="87"/>
      <c r="H178" s="143"/>
      <c r="I178" s="88"/>
      <c r="J178" s="88"/>
    </row>
    <row r="180" spans="1:15">
      <c r="D180" s="153"/>
      <c r="E180" s="153"/>
      <c r="F180" s="154" t="s">
        <v>291</v>
      </c>
      <c r="G180" s="159" t="s">
        <v>297</v>
      </c>
      <c r="H180" s="155"/>
      <c r="I180" s="154"/>
      <c r="J180" s="154" t="s">
        <v>291</v>
      </c>
      <c r="K180" s="154"/>
    </row>
    <row r="181" spans="1:15">
      <c r="D181" s="153"/>
      <c r="E181" s="153"/>
      <c r="F181" s="154" t="s">
        <v>292</v>
      </c>
      <c r="G181" s="154"/>
      <c r="H181" s="155"/>
      <c r="I181" s="154"/>
      <c r="J181" s="154" t="s">
        <v>293</v>
      </c>
      <c r="K181" s="154"/>
    </row>
    <row r="182" spans="1:15">
      <c r="D182" s="153"/>
      <c r="E182" s="153"/>
      <c r="F182" s="154" t="s">
        <v>294</v>
      </c>
      <c r="G182" s="154" t="s">
        <v>295</v>
      </c>
      <c r="H182" s="154" t="s">
        <v>296</v>
      </c>
      <c r="I182" s="154">
        <v>127</v>
      </c>
      <c r="J182" s="154" t="s">
        <v>294</v>
      </c>
      <c r="K182" s="154" t="s">
        <v>295</v>
      </c>
    </row>
    <row r="183" spans="1:15">
      <c r="D183" s="153"/>
      <c r="E183" s="153"/>
      <c r="F183" s="156"/>
      <c r="G183" s="156"/>
      <c r="H183" s="156"/>
      <c r="I183" s="156"/>
      <c r="J183" s="156"/>
      <c r="K183" s="156"/>
    </row>
    <row r="184" spans="1:15">
      <c r="D184" s="162"/>
      <c r="E184" s="162"/>
      <c r="F184" s="157"/>
      <c r="G184" s="157"/>
      <c r="H184" s="158">
        <f>K184+I184-G184+F184-J184</f>
        <v>0</v>
      </c>
      <c r="I184" s="154"/>
      <c r="J184" s="157">
        <v>0</v>
      </c>
      <c r="K184" s="157">
        <v>0</v>
      </c>
    </row>
    <row r="185" spans="1:15" ht="12.75" hidden="1" customHeight="1">
      <c r="D185" s="167" t="s">
        <v>37</v>
      </c>
      <c r="E185" s="167"/>
      <c r="F185" s="167"/>
      <c r="G185" s="168"/>
      <c r="H185" s="158">
        <f t="shared" ref="H185:H207" si="3">K185+I185-G185+F185-J185</f>
        <v>13989</v>
      </c>
      <c r="I185" s="168">
        <v>13989</v>
      </c>
      <c r="J185" s="168"/>
      <c r="K185" s="168"/>
      <c r="M185" s="82"/>
      <c r="N185" s="137"/>
      <c r="O185" s="82"/>
    </row>
    <row r="186" spans="1:15" ht="12.75" hidden="1" customHeight="1">
      <c r="D186" s="167" t="s">
        <v>38</v>
      </c>
      <c r="E186" s="167"/>
      <c r="F186" s="167"/>
      <c r="G186" s="168"/>
      <c r="H186" s="158">
        <f t="shared" si="3"/>
        <v>19000</v>
      </c>
      <c r="I186" s="168">
        <v>19000</v>
      </c>
      <c r="J186" s="168"/>
      <c r="K186" s="168"/>
      <c r="M186" s="82"/>
      <c r="N186" s="137"/>
      <c r="O186" s="82"/>
    </row>
    <row r="187" spans="1:15" ht="12.75" customHeight="1">
      <c r="D187" s="167" t="s">
        <v>131</v>
      </c>
      <c r="E187" s="167"/>
      <c r="F187" s="167"/>
      <c r="G187" s="168"/>
      <c r="H187" s="158">
        <f t="shared" si="3"/>
        <v>0</v>
      </c>
      <c r="I187" s="168">
        <v>0</v>
      </c>
      <c r="J187" s="168"/>
      <c r="K187" s="168"/>
      <c r="M187" s="82"/>
      <c r="N187" s="137"/>
      <c r="O187" s="82"/>
    </row>
    <row r="188" spans="1:15" ht="12.75" hidden="1" customHeight="1">
      <c r="D188" s="167" t="s">
        <v>56</v>
      </c>
      <c r="E188" s="167"/>
      <c r="F188" s="167"/>
      <c r="G188" s="168"/>
      <c r="H188" s="158">
        <f t="shared" si="3"/>
        <v>79975</v>
      </c>
      <c r="I188" s="168">
        <v>79975</v>
      </c>
      <c r="J188" s="168"/>
      <c r="K188" s="168"/>
      <c r="M188" s="82"/>
      <c r="N188" s="137"/>
      <c r="O188" s="82"/>
    </row>
    <row r="189" spans="1:15" ht="12.75" hidden="1" customHeight="1">
      <c r="D189" s="167" t="s">
        <v>63</v>
      </c>
      <c r="E189" s="167"/>
      <c r="F189" s="167"/>
      <c r="G189" s="168"/>
      <c r="H189" s="158">
        <f t="shared" si="3"/>
        <v>37455</v>
      </c>
      <c r="I189" s="168">
        <v>37455</v>
      </c>
      <c r="J189" s="168"/>
      <c r="K189" s="168"/>
      <c r="M189" s="82"/>
      <c r="N189" s="137"/>
      <c r="O189" s="82"/>
    </row>
    <row r="190" spans="1:15" ht="12.75" hidden="1" customHeight="1">
      <c r="D190" s="167" t="s">
        <v>30</v>
      </c>
      <c r="E190" s="167" t="s">
        <v>298</v>
      </c>
      <c r="F190" s="167"/>
      <c r="G190" s="168"/>
      <c r="H190" s="158">
        <f t="shared" si="3"/>
        <v>33390</v>
      </c>
      <c r="I190" s="168">
        <v>33390</v>
      </c>
      <c r="J190" s="168"/>
      <c r="K190" s="168"/>
      <c r="M190" s="82"/>
      <c r="N190" s="137"/>
      <c r="O190" s="82"/>
    </row>
    <row r="191" spans="1:15" ht="12.75" hidden="1" customHeight="1">
      <c r="D191" s="167" t="s">
        <v>30</v>
      </c>
      <c r="E191" s="167" t="s">
        <v>299</v>
      </c>
      <c r="F191" s="167"/>
      <c r="G191" s="168"/>
      <c r="H191" s="158">
        <f t="shared" si="3"/>
        <v>1211475.21</v>
      </c>
      <c r="I191" s="168">
        <v>1211475.21</v>
      </c>
      <c r="J191" s="168"/>
      <c r="K191" s="168"/>
      <c r="M191" s="82"/>
      <c r="N191" s="137"/>
      <c r="O191" s="82"/>
    </row>
    <row r="192" spans="1:15" ht="12.75" hidden="1" customHeight="1">
      <c r="D192" s="167" t="s">
        <v>165</v>
      </c>
      <c r="E192" s="167" t="s">
        <v>298</v>
      </c>
      <c r="F192" s="167"/>
      <c r="G192" s="168"/>
      <c r="H192" s="158">
        <f t="shared" si="3"/>
        <v>10080</v>
      </c>
      <c r="I192" s="168">
        <v>10080</v>
      </c>
      <c r="J192" s="168"/>
      <c r="K192" s="168"/>
      <c r="M192" s="82"/>
      <c r="N192" s="137"/>
      <c r="O192" s="82"/>
    </row>
    <row r="193" spans="4:15" ht="12.75" hidden="1" customHeight="1">
      <c r="D193" s="167" t="s">
        <v>165</v>
      </c>
      <c r="E193" s="167" t="s">
        <v>299</v>
      </c>
      <c r="F193" s="167"/>
      <c r="G193" s="168">
        <v>-56329.83</v>
      </c>
      <c r="H193" s="158">
        <f t="shared" si="3"/>
        <v>304554.17</v>
      </c>
      <c r="I193" s="168">
        <v>269608.96999999997</v>
      </c>
      <c r="J193" s="168"/>
      <c r="K193" s="168">
        <v>-21384.63</v>
      </c>
      <c r="M193" s="82"/>
      <c r="N193" s="137"/>
      <c r="O193" s="82"/>
    </row>
    <row r="194" spans="4:15" ht="12.75" hidden="1" customHeight="1">
      <c r="D194" s="167" t="s">
        <v>33</v>
      </c>
      <c r="E194" s="167" t="s">
        <v>299</v>
      </c>
      <c r="F194" s="167"/>
      <c r="G194" s="168">
        <v>483.51</v>
      </c>
      <c r="H194" s="158">
        <f t="shared" si="3"/>
        <v>18291.240000000002</v>
      </c>
      <c r="I194" s="168">
        <v>20397.2</v>
      </c>
      <c r="J194" s="168">
        <v>1622.45</v>
      </c>
      <c r="K194" s="168"/>
      <c r="L194" s="165"/>
      <c r="M194" s="82"/>
      <c r="N194" s="137"/>
      <c r="O194" s="82"/>
    </row>
    <row r="195" spans="4:15" hidden="1">
      <c r="D195" s="167" t="s">
        <v>34</v>
      </c>
      <c r="E195" s="167" t="s">
        <v>299</v>
      </c>
      <c r="F195" s="167"/>
      <c r="G195" s="168"/>
      <c r="H195" s="158">
        <f t="shared" si="3"/>
        <v>0</v>
      </c>
      <c r="I195" s="168">
        <v>0</v>
      </c>
      <c r="J195" s="168"/>
      <c r="K195" s="168"/>
      <c r="L195" s="161"/>
      <c r="M195" s="82"/>
      <c r="N195" s="137"/>
      <c r="O195" s="82"/>
    </row>
    <row r="196" spans="4:15" ht="12.75" hidden="1" customHeight="1">
      <c r="D196" s="167" t="s">
        <v>35</v>
      </c>
      <c r="E196" s="167" t="s">
        <v>299</v>
      </c>
      <c r="F196" s="169">
        <v>18629.59</v>
      </c>
      <c r="G196" s="168"/>
      <c r="H196" s="158">
        <f t="shared" si="3"/>
        <v>2361447.6599999997</v>
      </c>
      <c r="I196" s="168">
        <v>2342818.0699999998</v>
      </c>
      <c r="J196" s="168"/>
      <c r="K196" s="168"/>
      <c r="L196" s="161"/>
      <c r="M196" s="82"/>
      <c r="N196" s="137"/>
      <c r="O196" s="82"/>
    </row>
    <row r="197" spans="4:15" ht="12.75" hidden="1" customHeight="1">
      <c r="D197" s="167" t="s">
        <v>37</v>
      </c>
      <c r="E197" s="167" t="s">
        <v>299</v>
      </c>
      <c r="F197" s="167"/>
      <c r="G197" s="168"/>
      <c r="H197" s="158">
        <f t="shared" si="3"/>
        <v>213900.47</v>
      </c>
      <c r="I197" s="168">
        <v>213900.47</v>
      </c>
      <c r="J197" s="168"/>
      <c r="K197" s="168"/>
      <c r="L197" s="161"/>
      <c r="M197" s="82"/>
      <c r="N197" s="137"/>
      <c r="O197" s="82"/>
    </row>
    <row r="198" spans="4:15" ht="12.75" hidden="1" customHeight="1">
      <c r="D198" s="167" t="s">
        <v>38</v>
      </c>
      <c r="E198" s="167" t="s">
        <v>299</v>
      </c>
      <c r="F198" s="167"/>
      <c r="G198" s="168"/>
      <c r="H198" s="158">
        <f t="shared" si="3"/>
        <v>267498.3</v>
      </c>
      <c r="I198" s="168">
        <v>267498.3</v>
      </c>
      <c r="J198" s="168"/>
      <c r="K198" s="168"/>
      <c r="L198" s="161"/>
      <c r="M198" s="82"/>
      <c r="N198" s="137"/>
      <c r="O198" s="82"/>
    </row>
    <row r="199" spans="4:15">
      <c r="D199" s="167" t="s">
        <v>131</v>
      </c>
      <c r="E199" s="167" t="s">
        <v>299</v>
      </c>
      <c r="F199" s="167"/>
      <c r="G199" s="168"/>
      <c r="H199" s="158">
        <f t="shared" si="3"/>
        <v>532311.67000000004</v>
      </c>
      <c r="I199" s="168">
        <v>532311.67000000004</v>
      </c>
      <c r="J199" s="168"/>
      <c r="K199" s="168"/>
    </row>
    <row r="200" spans="4:15" hidden="1">
      <c r="D200" s="167" t="s">
        <v>56</v>
      </c>
      <c r="E200" s="167" t="s">
        <v>299</v>
      </c>
      <c r="F200" s="167"/>
      <c r="G200" s="168"/>
      <c r="H200" s="158">
        <f t="shared" si="3"/>
        <v>361580</v>
      </c>
      <c r="I200" s="168">
        <v>361580</v>
      </c>
      <c r="J200" s="168"/>
      <c r="K200" s="168"/>
    </row>
    <row r="201" spans="4:15" hidden="1">
      <c r="D201" s="167" t="s">
        <v>63</v>
      </c>
      <c r="E201" s="167" t="s">
        <v>299</v>
      </c>
      <c r="F201" s="167"/>
      <c r="G201" s="168"/>
      <c r="H201" s="158">
        <f t="shared" si="3"/>
        <v>139970.45000000001</v>
      </c>
      <c r="I201" s="168">
        <v>335007</v>
      </c>
      <c r="J201" s="168">
        <f>196659-1622.45</f>
        <v>195036.55</v>
      </c>
      <c r="K201" s="168"/>
    </row>
    <row r="202" spans="4:15" hidden="1">
      <c r="D202" s="160" t="s">
        <v>31</v>
      </c>
      <c r="E202" s="160" t="s">
        <v>300</v>
      </c>
      <c r="F202" s="160"/>
      <c r="G202" s="161"/>
      <c r="H202" s="158">
        <f t="shared" si="3"/>
        <v>90000</v>
      </c>
      <c r="I202" s="161">
        <v>90000</v>
      </c>
      <c r="J202" s="161"/>
      <c r="K202" s="161"/>
    </row>
    <row r="203" spans="4:15" hidden="1">
      <c r="D203" s="160" t="s">
        <v>31</v>
      </c>
      <c r="E203" s="160" t="s">
        <v>301</v>
      </c>
      <c r="F203" s="160"/>
      <c r="G203" s="161"/>
      <c r="H203" s="158">
        <f t="shared" si="3"/>
        <v>32000</v>
      </c>
      <c r="I203" s="161">
        <v>32000</v>
      </c>
      <c r="J203" s="161"/>
      <c r="K203" s="161"/>
    </row>
    <row r="204" spans="4:15" hidden="1">
      <c r="D204" s="160" t="s">
        <v>165</v>
      </c>
      <c r="E204" s="160" t="s">
        <v>302</v>
      </c>
      <c r="F204" s="160"/>
      <c r="G204" s="161"/>
      <c r="H204" s="158">
        <f t="shared" si="3"/>
        <v>-0.41</v>
      </c>
      <c r="I204" s="161">
        <v>-0.41</v>
      </c>
      <c r="J204" s="161"/>
      <c r="K204" s="161"/>
    </row>
    <row r="205" spans="4:15" hidden="1">
      <c r="D205" s="160" t="s">
        <v>37</v>
      </c>
      <c r="E205" s="160" t="s">
        <v>304</v>
      </c>
      <c r="F205" s="160"/>
      <c r="G205" s="161"/>
      <c r="H205" s="158">
        <f t="shared" si="3"/>
        <v>256131</v>
      </c>
      <c r="I205" s="161">
        <v>256131</v>
      </c>
      <c r="J205" s="161"/>
      <c r="K205" s="161"/>
    </row>
    <row r="206" spans="4:15" hidden="1">
      <c r="D206" s="160" t="s">
        <v>56</v>
      </c>
      <c r="E206" s="160" t="s">
        <v>303</v>
      </c>
      <c r="F206" s="160"/>
      <c r="G206" s="161"/>
      <c r="H206" s="158">
        <f t="shared" si="3"/>
        <v>162000</v>
      </c>
      <c r="I206" s="161">
        <v>162000</v>
      </c>
      <c r="J206" s="161"/>
      <c r="K206" s="161"/>
    </row>
    <row r="207" spans="4:15" hidden="1">
      <c r="D207" s="160"/>
      <c r="E207" s="160"/>
      <c r="F207" s="161">
        <f>SUM(F185:F206)</f>
        <v>18629.59</v>
      </c>
      <c r="G207" s="161">
        <f>SUM(G185:G206)</f>
        <v>-55846.32</v>
      </c>
      <c r="H207" s="158">
        <f t="shared" si="3"/>
        <v>6145048.7599999998</v>
      </c>
      <c r="I207" s="161">
        <f>SUM(I185:I206)</f>
        <v>6288616.4799999995</v>
      </c>
      <c r="J207" s="161">
        <f>SUM(J185:J206)</f>
        <v>196659</v>
      </c>
      <c r="K207" s="161">
        <f>SUM(K185:K206)</f>
        <v>-21384.63</v>
      </c>
    </row>
    <row r="208" spans="4:15" hidden="1">
      <c r="F208" s="137"/>
      <c r="G208" s="137"/>
      <c r="H208" s="137"/>
      <c r="I208" s="137"/>
      <c r="J208" s="137"/>
      <c r="K208" s="137"/>
    </row>
    <row r="209" spans="8:9" hidden="1">
      <c r="H209" s="171"/>
      <c r="I209" s="171"/>
    </row>
    <row r="210" spans="8:9" hidden="1">
      <c r="I210" s="151"/>
    </row>
  </sheetData>
  <autoFilter ref="D184:K210">
    <filterColumn colId="0">
      <filters>
        <filter val="290"/>
      </filters>
    </filterColumn>
  </autoFilter>
  <mergeCells count="6">
    <mergeCell ref="C148:C150"/>
    <mergeCell ref="A1:F1"/>
    <mergeCell ref="C12:C14"/>
    <mergeCell ref="C41:C43"/>
    <mergeCell ref="C81:C83"/>
    <mergeCell ref="C117:C119"/>
  </mergeCell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болугур сдк 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2016-02-02T08:40:11Z</cp:lastPrinted>
  <dcterms:created xsi:type="dcterms:W3CDTF">2013-01-21T11:03:50Z</dcterms:created>
  <dcterms:modified xsi:type="dcterms:W3CDTF">2016-02-11T01:22:08Z</dcterms:modified>
</cp:coreProperties>
</file>